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075" windowHeight="10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8" i="1"/>
  <c r="A17"/>
  <c r="A39"/>
  <c r="A38"/>
  <c r="A61"/>
  <c r="A60"/>
  <c r="A84"/>
  <c r="D72" s="1"/>
  <c r="A83"/>
  <c r="C79" s="1"/>
  <c r="D80" s="1"/>
  <c r="A19"/>
  <c r="A40"/>
  <c r="A62"/>
  <c r="A85"/>
  <c r="A68"/>
  <c r="A45"/>
  <c r="A23"/>
  <c r="A2"/>
  <c r="D49"/>
  <c r="D6"/>
  <c r="A70"/>
  <c r="A47"/>
  <c r="A25"/>
  <c r="A4"/>
  <c r="A86"/>
  <c r="C85"/>
  <c r="C83"/>
  <c r="A82"/>
  <c r="D85" s="1"/>
  <c r="D86" s="1"/>
  <c r="A81"/>
  <c r="D83" s="1"/>
  <c r="D84" s="1"/>
  <c r="A80"/>
  <c r="D82" s="1"/>
  <c r="D79"/>
  <c r="A79"/>
  <c r="D75" s="1"/>
  <c r="D78"/>
  <c r="A78"/>
  <c r="D74"/>
  <c r="D71"/>
  <c r="C71"/>
  <c r="D70"/>
  <c r="D69"/>
  <c r="D68"/>
  <c r="C5"/>
  <c r="C26"/>
  <c r="C48"/>
  <c r="A63"/>
  <c r="D56" s="1"/>
  <c r="C62"/>
  <c r="C60"/>
  <c r="A59"/>
  <c r="D62" s="1"/>
  <c r="D63" s="1"/>
  <c r="A58"/>
  <c r="D60" s="1"/>
  <c r="D61" s="1"/>
  <c r="A57"/>
  <c r="D59" s="1"/>
  <c r="C56"/>
  <c r="D57" s="1"/>
  <c r="A56"/>
  <c r="D55"/>
  <c r="A55"/>
  <c r="D52"/>
  <c r="C52"/>
  <c r="D53" s="1"/>
  <c r="D51"/>
  <c r="D48"/>
  <c r="D47"/>
  <c r="D46"/>
  <c r="D45"/>
  <c r="C19"/>
  <c r="C17"/>
  <c r="C40"/>
  <c r="C38"/>
  <c r="A41"/>
  <c r="D34" s="1"/>
  <c r="D33"/>
  <c r="C34"/>
  <c r="D35" s="1"/>
  <c r="A37"/>
  <c r="D40" s="1"/>
  <c r="D41" s="1"/>
  <c r="A36"/>
  <c r="D38" s="1"/>
  <c r="D39" s="1"/>
  <c r="A35"/>
  <c r="D37" s="1"/>
  <c r="A34"/>
  <c r="A33"/>
  <c r="D30"/>
  <c r="D29"/>
  <c r="D27"/>
  <c r="D25"/>
  <c r="D24"/>
  <c r="D23"/>
  <c r="A20"/>
  <c r="D13" s="1"/>
  <c r="D4"/>
  <c r="D12"/>
  <c r="C13"/>
  <c r="A15"/>
  <c r="D17" s="1"/>
  <c r="D18" s="1"/>
  <c r="A13"/>
  <c r="A12"/>
  <c r="D8" s="1"/>
  <c r="D9"/>
  <c r="D3"/>
  <c r="D2"/>
  <c r="A16" l="1"/>
  <c r="D19" s="1"/>
  <c r="D20" s="1"/>
  <c r="A14"/>
  <c r="D16" s="1"/>
  <c r="D26"/>
  <c r="C75"/>
  <c r="D76" s="1"/>
  <c r="D5"/>
  <c r="D14"/>
  <c r="C30"/>
  <c r="D31" s="1"/>
  <c r="C9"/>
  <c r="D10" s="1"/>
</calcChain>
</file>

<file path=xl/sharedStrings.xml><?xml version="1.0" encoding="utf-8"?>
<sst xmlns="http://schemas.openxmlformats.org/spreadsheetml/2006/main" count="166" uniqueCount="43">
  <si>
    <t>table-top length</t>
  </si>
  <si>
    <t>table-top width</t>
  </si>
  <si>
    <t>table-top length, L1</t>
  </si>
  <si>
    <t>table-top width, L2</t>
  </si>
  <si>
    <t>table-top lip, each side, Lip</t>
  </si>
  <si>
    <t>table-top frame length, L1-2*Lip</t>
  </si>
  <si>
    <t>table-top frame width, L2 - 2*Lip</t>
  </si>
  <si>
    <t>finished height, H</t>
  </si>
  <si>
    <t>tool height, Tool</t>
  </si>
  <si>
    <t>number of shelves, N</t>
  </si>
  <si>
    <t>leg height, H-T-Wheel</t>
  </si>
  <si>
    <t>wheel height, including any other braces or plywood, Wheel</t>
  </si>
  <si>
    <t>Plywood</t>
  </si>
  <si>
    <t>2x4 table-top frame</t>
  </si>
  <si>
    <t>Quantity</t>
  </si>
  <si>
    <t>Size</t>
  </si>
  <si>
    <t>long boards</t>
  </si>
  <si>
    <t>cross members</t>
  </si>
  <si>
    <t>2x4 shelf frame</t>
  </si>
  <si>
    <t>shelf-top length</t>
  </si>
  <si>
    <t>shelf-top width</t>
  </si>
  <si>
    <t>leg</t>
  </si>
  <si>
    <t>leg doubler (for one shelf)</t>
  </si>
  <si>
    <t>leg doubler (for two shelves)</t>
  </si>
  <si>
    <t>2x4 legs</t>
  </si>
  <si>
    <t>Table for Miter Saw</t>
  </si>
  <si>
    <t>spacing between cross members</t>
  </si>
  <si>
    <t>shelf-top thickness, T2</t>
  </si>
  <si>
    <t>table-top thickness, T1</t>
  </si>
  <si>
    <t>lower leg doubler height (for one shelf), H-T1-Wheel-2*3.5</t>
  </si>
  <si>
    <t xml:space="preserve">lower leg doubler height (for two shelves), (H-T1-Wheel-3*3.5)/2 </t>
  </si>
  <si>
    <t>open shelf space (for two shelves)</t>
  </si>
  <si>
    <t>open shelf space (for one shelf)</t>
  </si>
  <si>
    <t>corner radius</t>
  </si>
  <si>
    <t>shelf frame width = L2-2*Lip</t>
  </si>
  <si>
    <t>Table for Table Saw</t>
  </si>
  <si>
    <t>Table for Drill Press, Scroll Saw, Router Table, etc</t>
  </si>
  <si>
    <t>Table for Vise, Misc.</t>
  </si>
  <si>
    <t>9/16</t>
  </si>
  <si>
    <t>shelf frame length = L1-3-2*Lip</t>
  </si>
  <si>
    <t>17/32</t>
  </si>
  <si>
    <t>shelf-top length, L1-10-2*Lip</t>
  </si>
  <si>
    <t>shelf-top width, L2-2*Lip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</si>
</sst>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4" fillId="0" borderId="4" xfId="0" applyFont="1" applyBorder="1" applyAlignment="1">
      <alignment horizontal="center"/>
    </xf>
    <xf numFmtId="0" fontId="4" fillId="0" borderId="0" xfId="0" applyFont="1" applyBorder="1"/>
    <xf numFmtId="0" fontId="0" fillId="0" borderId="4" xfId="0" applyBorder="1"/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2" fillId="0" borderId="8" xfId="0" applyFont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/>
    <xf numFmtId="0" fontId="1" fillId="0" borderId="12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quotePrefix="1" applyNumberFormat="1"/>
    <xf numFmtId="0" fontId="4" fillId="0" borderId="10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5" xfId="0" applyFont="1" applyBorder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=@int(1+A10/16)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=@round(1+A14/16,0)" TargetMode="External"/><Relationship Id="rId1" Type="http://schemas.openxmlformats.org/officeDocument/2006/relationships/hyperlink" Target="mailto:=@int(1+A10/16)" TargetMode="External"/><Relationship Id="rId6" Type="http://schemas.openxmlformats.org/officeDocument/2006/relationships/hyperlink" Target="mailto:=@round(1+A14/16,0)" TargetMode="External"/><Relationship Id="rId5" Type="http://schemas.openxmlformats.org/officeDocument/2006/relationships/hyperlink" Target="mailto:=@int(1+A10/16)" TargetMode="External"/><Relationship Id="rId4" Type="http://schemas.openxmlformats.org/officeDocument/2006/relationships/hyperlink" Target="mailto:=@round(1+A14/16,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tabSelected="1" workbookViewId="0">
      <selection activeCell="F1" sqref="F1"/>
    </sheetView>
  </sheetViews>
  <sheetFormatPr defaultRowHeight="15"/>
  <cols>
    <col min="2" max="2" width="59.7109375" customWidth="1"/>
    <col min="3" max="4" width="9.140625" style="3"/>
    <col min="5" max="5" width="32.28515625" customWidth="1"/>
  </cols>
  <sheetData>
    <row r="1" spans="1:6" ht="15.75" thickBot="1">
      <c r="A1" s="1" t="s">
        <v>25</v>
      </c>
      <c r="C1" s="2" t="s">
        <v>14</v>
      </c>
      <c r="D1" s="2" t="s">
        <v>15</v>
      </c>
      <c r="E1" s="2" t="s">
        <v>12</v>
      </c>
    </row>
    <row r="2" spans="1:6">
      <c r="A2" s="6">
        <f>36-A3</f>
        <v>32.5</v>
      </c>
      <c r="B2" s="7" t="s">
        <v>7</v>
      </c>
      <c r="C2" s="6">
        <v>1</v>
      </c>
      <c r="D2" s="24">
        <f>A6</f>
        <v>30</v>
      </c>
      <c r="E2" s="8" t="s">
        <v>0</v>
      </c>
    </row>
    <row r="3" spans="1:6">
      <c r="A3" s="9">
        <v>3.5</v>
      </c>
      <c r="B3" s="10" t="s">
        <v>8</v>
      </c>
      <c r="C3" s="9"/>
      <c r="D3" s="25">
        <f>A7</f>
        <v>30</v>
      </c>
      <c r="E3" s="12" t="s">
        <v>1</v>
      </c>
    </row>
    <row r="4" spans="1:6">
      <c r="A4" s="33">
        <f>3+11/16</f>
        <v>3.6875</v>
      </c>
      <c r="B4" s="10" t="s">
        <v>11</v>
      </c>
      <c r="C4" s="9"/>
      <c r="D4" s="25">
        <f>A8</f>
        <v>0</v>
      </c>
      <c r="E4" s="12" t="s">
        <v>33</v>
      </c>
    </row>
    <row r="5" spans="1:6">
      <c r="A5" s="9">
        <v>1</v>
      </c>
      <c r="B5" s="10" t="s">
        <v>9</v>
      </c>
      <c r="C5" s="9">
        <f>A5</f>
        <v>1</v>
      </c>
      <c r="D5" s="25">
        <f>A17</f>
        <v>20</v>
      </c>
      <c r="E5" s="12" t="s">
        <v>19</v>
      </c>
    </row>
    <row r="6" spans="1:6" ht="15.75" thickBot="1">
      <c r="A6" s="9">
        <v>30</v>
      </c>
      <c r="B6" s="10" t="s">
        <v>2</v>
      </c>
      <c r="C6" s="29"/>
      <c r="D6" s="30">
        <f>A18</f>
        <v>30</v>
      </c>
      <c r="E6" s="31" t="s">
        <v>20</v>
      </c>
    </row>
    <row r="7" spans="1:6" ht="15.75" thickBot="1">
      <c r="A7" s="9">
        <v>30</v>
      </c>
      <c r="B7" s="10" t="s">
        <v>3</v>
      </c>
      <c r="C7" s="11"/>
      <c r="D7" s="11"/>
      <c r="E7" s="32" t="s">
        <v>13</v>
      </c>
    </row>
    <row r="8" spans="1:6">
      <c r="A8" s="9">
        <v>0</v>
      </c>
      <c r="B8" s="10" t="s">
        <v>4</v>
      </c>
      <c r="C8" s="24">
        <v>2</v>
      </c>
      <c r="D8" s="24">
        <f>A12</f>
        <v>30</v>
      </c>
      <c r="E8" s="12" t="s">
        <v>16</v>
      </c>
    </row>
    <row r="9" spans="1:6">
      <c r="A9" s="9">
        <v>0.75</v>
      </c>
      <c r="B9" s="10" t="s">
        <v>28</v>
      </c>
      <c r="C9" s="25">
        <f>ROUND(1+A12/16,0)</f>
        <v>3</v>
      </c>
      <c r="D9" s="25">
        <f>A13-3</f>
        <v>27</v>
      </c>
      <c r="E9" s="12" t="s">
        <v>17</v>
      </c>
    </row>
    <row r="10" spans="1:6" ht="15.75" thickBot="1">
      <c r="A10" s="13">
        <v>0.5</v>
      </c>
      <c r="B10" s="14" t="s">
        <v>27</v>
      </c>
      <c r="C10" s="30"/>
      <c r="D10" s="30">
        <f>(A12-C9*1.5)/(C9-1)</f>
        <v>12.75</v>
      </c>
      <c r="E10" s="12" t="s">
        <v>26</v>
      </c>
    </row>
    <row r="11" spans="1:6" ht="15.75" thickBot="1">
      <c r="A11" s="15"/>
      <c r="B11" s="10"/>
      <c r="C11" s="11"/>
      <c r="D11" s="11"/>
      <c r="E11" s="32" t="s">
        <v>18</v>
      </c>
    </row>
    <row r="12" spans="1:6">
      <c r="A12" s="16">
        <f>A6-2*A8</f>
        <v>30</v>
      </c>
      <c r="B12" s="17" t="s">
        <v>5</v>
      </c>
      <c r="C12" s="24">
        <v>2</v>
      </c>
      <c r="D12" s="24">
        <f>A19</f>
        <v>27</v>
      </c>
      <c r="E12" s="12" t="s">
        <v>16</v>
      </c>
    </row>
    <row r="13" spans="1:6">
      <c r="A13" s="16">
        <f>A7-2*A8</f>
        <v>30</v>
      </c>
      <c r="B13" s="17" t="s">
        <v>6</v>
      </c>
      <c r="C13" s="25">
        <f>ROUND(1+A17/16,0)</f>
        <v>2</v>
      </c>
      <c r="D13" s="26">
        <f>A20-3</f>
        <v>27</v>
      </c>
      <c r="E13" s="12" t="s">
        <v>17</v>
      </c>
    </row>
    <row r="14" spans="1:6" ht="15.75" thickBot="1">
      <c r="A14" s="16">
        <f>A2-A9-A4</f>
        <v>28.0625</v>
      </c>
      <c r="B14" s="17" t="s">
        <v>10</v>
      </c>
      <c r="C14" s="30"/>
      <c r="D14" s="30">
        <f>(A17-C13*1.5)/(C13-1)</f>
        <v>17</v>
      </c>
      <c r="E14" s="31" t="s">
        <v>26</v>
      </c>
    </row>
    <row r="15" spans="1:6" ht="15.75" thickBot="1">
      <c r="A15" s="16">
        <f>A2-A9-A4-2*3.5</f>
        <v>21.0625</v>
      </c>
      <c r="B15" s="17" t="s">
        <v>29</v>
      </c>
      <c r="C15" s="11"/>
      <c r="D15" s="11"/>
      <c r="E15" s="32" t="s">
        <v>24</v>
      </c>
    </row>
    <row r="16" spans="1:6">
      <c r="A16" s="16">
        <f>(A2-A9-A4-3*3.5)/2</f>
        <v>8.78125</v>
      </c>
      <c r="B16" s="17" t="s">
        <v>30</v>
      </c>
      <c r="C16" s="6">
        <v>4</v>
      </c>
      <c r="D16" s="24">
        <f>A14</f>
        <v>28.0625</v>
      </c>
      <c r="E16" s="12" t="s">
        <v>21</v>
      </c>
      <c r="F16" s="34" t="s">
        <v>38</v>
      </c>
    </row>
    <row r="17" spans="1:5">
      <c r="A17" s="16">
        <f>A6-10-2*A8</f>
        <v>20</v>
      </c>
      <c r="B17" s="17" t="s">
        <v>41</v>
      </c>
      <c r="C17" s="9">
        <f>IF(A5=1,4,0)</f>
        <v>4</v>
      </c>
      <c r="D17" s="25">
        <f>A15</f>
        <v>21.0625</v>
      </c>
      <c r="E17" s="12" t="s">
        <v>22</v>
      </c>
    </row>
    <row r="18" spans="1:5">
      <c r="A18" s="16">
        <f>A7-2*A8</f>
        <v>30</v>
      </c>
      <c r="B18" s="17" t="s">
        <v>42</v>
      </c>
      <c r="C18" s="9"/>
      <c r="D18" s="25">
        <f>D17-A10</f>
        <v>20.5625</v>
      </c>
      <c r="E18" s="12" t="s">
        <v>32</v>
      </c>
    </row>
    <row r="19" spans="1:5">
      <c r="A19" s="16">
        <f>A6-3-2*A8</f>
        <v>27</v>
      </c>
      <c r="B19" s="17" t="s">
        <v>39</v>
      </c>
      <c r="C19" s="22">
        <f>IF(A5=2,8,0)</f>
        <v>0</v>
      </c>
      <c r="D19" s="27">
        <f>A16</f>
        <v>8.78125</v>
      </c>
      <c r="E19" s="18" t="s">
        <v>23</v>
      </c>
    </row>
    <row r="20" spans="1:5" ht="15.75" thickBot="1">
      <c r="A20" s="19">
        <f>A7-2*A8</f>
        <v>30</v>
      </c>
      <c r="B20" s="20" t="s">
        <v>34</v>
      </c>
      <c r="C20" s="23"/>
      <c r="D20" s="28">
        <f>D19-A10</f>
        <v>8.28125</v>
      </c>
      <c r="E20" s="21" t="s">
        <v>31</v>
      </c>
    </row>
    <row r="22" spans="1:5" ht="15.75" thickBot="1">
      <c r="A22" s="1" t="s">
        <v>35</v>
      </c>
      <c r="C22" s="2" t="s">
        <v>14</v>
      </c>
      <c r="D22" s="2" t="s">
        <v>15</v>
      </c>
      <c r="E22" s="2" t="s">
        <v>12</v>
      </c>
    </row>
    <row r="23" spans="1:5">
      <c r="A23" s="6">
        <f>36-A24</f>
        <v>24.5</v>
      </c>
      <c r="B23" s="7" t="s">
        <v>7</v>
      </c>
      <c r="C23" s="6">
        <v>1</v>
      </c>
      <c r="D23" s="24">
        <f>A27</f>
        <v>24</v>
      </c>
      <c r="E23" s="8" t="s">
        <v>0</v>
      </c>
    </row>
    <row r="24" spans="1:5">
      <c r="A24" s="9">
        <v>11.5</v>
      </c>
      <c r="B24" s="10" t="s">
        <v>8</v>
      </c>
      <c r="C24" s="9"/>
      <c r="D24" s="25">
        <f>A28</f>
        <v>24</v>
      </c>
      <c r="E24" s="12" t="s">
        <v>1</v>
      </c>
    </row>
    <row r="25" spans="1:5">
      <c r="A25" s="33">
        <f>3+11/16</f>
        <v>3.6875</v>
      </c>
      <c r="B25" s="10" t="s">
        <v>11</v>
      </c>
      <c r="C25" s="9"/>
      <c r="D25" s="25">
        <f>A29</f>
        <v>0</v>
      </c>
      <c r="E25" s="12" t="s">
        <v>33</v>
      </c>
    </row>
    <row r="26" spans="1:5">
      <c r="A26" s="9">
        <v>1</v>
      </c>
      <c r="B26" s="10" t="s">
        <v>9</v>
      </c>
      <c r="C26" s="9">
        <f>A26</f>
        <v>1</v>
      </c>
      <c r="D26" s="25">
        <f>A38</f>
        <v>14</v>
      </c>
      <c r="E26" s="12" t="s">
        <v>19</v>
      </c>
    </row>
    <row r="27" spans="1:5" ht="15.75" thickBot="1">
      <c r="A27" s="9">
        <v>24</v>
      </c>
      <c r="B27" s="10" t="s">
        <v>2</v>
      </c>
      <c r="C27" s="29"/>
      <c r="D27" s="30">
        <f>A39</f>
        <v>24</v>
      </c>
      <c r="E27" s="31" t="s">
        <v>20</v>
      </c>
    </row>
    <row r="28" spans="1:5" ht="15.75" thickBot="1">
      <c r="A28" s="9">
        <v>24</v>
      </c>
      <c r="B28" s="10" t="s">
        <v>3</v>
      </c>
      <c r="C28" s="11"/>
      <c r="D28" s="11"/>
      <c r="E28" s="32" t="s">
        <v>13</v>
      </c>
    </row>
    <row r="29" spans="1:5">
      <c r="A29" s="9">
        <v>0</v>
      </c>
      <c r="B29" s="10" t="s">
        <v>4</v>
      </c>
      <c r="C29" s="24">
        <v>2</v>
      </c>
      <c r="D29" s="24">
        <f>A33</f>
        <v>24</v>
      </c>
      <c r="E29" s="12" t="s">
        <v>16</v>
      </c>
    </row>
    <row r="30" spans="1:5">
      <c r="A30" s="9">
        <v>0.75</v>
      </c>
      <c r="B30" s="10" t="s">
        <v>28</v>
      </c>
      <c r="C30" s="25">
        <f>ROUND(1+A33/16,0)</f>
        <v>3</v>
      </c>
      <c r="D30" s="25">
        <f>A34-3</f>
        <v>21</v>
      </c>
      <c r="E30" s="12" t="s">
        <v>17</v>
      </c>
    </row>
    <row r="31" spans="1:5" ht="15.75" thickBot="1">
      <c r="A31" s="13">
        <v>0.5</v>
      </c>
      <c r="B31" s="14" t="s">
        <v>27</v>
      </c>
      <c r="C31" s="30"/>
      <c r="D31" s="30">
        <f>(A33-C30*1.5)/(C30-1)</f>
        <v>9.75</v>
      </c>
      <c r="E31" s="12" t="s">
        <v>26</v>
      </c>
    </row>
    <row r="32" spans="1:5" ht="15.75" thickBot="1">
      <c r="A32" s="15"/>
      <c r="B32" s="10"/>
      <c r="C32" s="11"/>
      <c r="D32" s="11"/>
      <c r="E32" s="32" t="s">
        <v>18</v>
      </c>
    </row>
    <row r="33" spans="1:5">
      <c r="A33" s="16">
        <f>A27-2*A29</f>
        <v>24</v>
      </c>
      <c r="B33" s="17" t="s">
        <v>5</v>
      </c>
      <c r="C33" s="24">
        <v>2</v>
      </c>
      <c r="D33" s="24">
        <f>A40</f>
        <v>21</v>
      </c>
      <c r="E33" s="12" t="s">
        <v>16</v>
      </c>
    </row>
    <row r="34" spans="1:5">
      <c r="A34" s="16">
        <f>A28-2*A29</f>
        <v>24</v>
      </c>
      <c r="B34" s="17" t="s">
        <v>6</v>
      </c>
      <c r="C34" s="25">
        <f>ROUND(1+A38/16,0)</f>
        <v>2</v>
      </c>
      <c r="D34" s="26">
        <f>A41-3</f>
        <v>21</v>
      </c>
      <c r="E34" s="12" t="s">
        <v>17</v>
      </c>
    </row>
    <row r="35" spans="1:5" ht="15.75" thickBot="1">
      <c r="A35" s="16">
        <f>A23-A30-A25</f>
        <v>20.0625</v>
      </c>
      <c r="B35" s="17" t="s">
        <v>10</v>
      </c>
      <c r="C35" s="30"/>
      <c r="D35" s="30">
        <f>(A38-C34*1.5)/(C34-1)</f>
        <v>11</v>
      </c>
      <c r="E35" s="31" t="s">
        <v>26</v>
      </c>
    </row>
    <row r="36" spans="1:5" ht="15.75" thickBot="1">
      <c r="A36" s="16">
        <f>A23-A30-A25-2*3.5</f>
        <v>13.0625</v>
      </c>
      <c r="B36" s="17" t="s">
        <v>29</v>
      </c>
      <c r="C36" s="11"/>
      <c r="D36" s="11"/>
      <c r="E36" s="32" t="s">
        <v>24</v>
      </c>
    </row>
    <row r="37" spans="1:5">
      <c r="A37" s="16">
        <f>(A23-A30-A25-3*3.5)/2</f>
        <v>4.78125</v>
      </c>
      <c r="B37" s="17" t="s">
        <v>30</v>
      </c>
      <c r="C37" s="6">
        <v>4</v>
      </c>
      <c r="D37" s="24">
        <f>A35</f>
        <v>20.0625</v>
      </c>
      <c r="E37" s="12" t="s">
        <v>21</v>
      </c>
    </row>
    <row r="38" spans="1:5">
      <c r="A38" s="16">
        <f>A27-10-2*A29</f>
        <v>14</v>
      </c>
      <c r="B38" s="17" t="s">
        <v>41</v>
      </c>
      <c r="C38" s="9">
        <f>IF(A26=1,4,0)</f>
        <v>4</v>
      </c>
      <c r="D38" s="25">
        <f>A36</f>
        <v>13.0625</v>
      </c>
      <c r="E38" s="12" t="s">
        <v>22</v>
      </c>
    </row>
    <row r="39" spans="1:5">
      <c r="A39" s="16">
        <f>A28-2*A29</f>
        <v>24</v>
      </c>
      <c r="B39" s="17" t="s">
        <v>42</v>
      </c>
      <c r="C39" s="9"/>
      <c r="D39" s="25">
        <f>D38-A31</f>
        <v>12.5625</v>
      </c>
      <c r="E39" s="12" t="s">
        <v>32</v>
      </c>
    </row>
    <row r="40" spans="1:5">
      <c r="A40" s="16">
        <f>A27-3-2*A29</f>
        <v>21</v>
      </c>
      <c r="B40" s="17" t="s">
        <v>39</v>
      </c>
      <c r="C40" s="22">
        <f>IF(A26=2,8,0)</f>
        <v>0</v>
      </c>
      <c r="D40" s="27">
        <f>A37</f>
        <v>4.78125</v>
      </c>
      <c r="E40" s="18" t="s">
        <v>23</v>
      </c>
    </row>
    <row r="41" spans="1:5" ht="15.75" thickBot="1">
      <c r="A41" s="19">
        <f>A28-2*A29</f>
        <v>24</v>
      </c>
      <c r="B41" s="20" t="s">
        <v>34</v>
      </c>
      <c r="C41" s="23"/>
      <c r="D41" s="28">
        <f>D40-A31</f>
        <v>4.28125</v>
      </c>
      <c r="E41" s="21" t="s">
        <v>31</v>
      </c>
    </row>
    <row r="44" spans="1:5" ht="15.75" thickBot="1">
      <c r="A44" s="1" t="s">
        <v>36</v>
      </c>
      <c r="C44" s="2" t="s">
        <v>14</v>
      </c>
      <c r="D44" s="2" t="s">
        <v>15</v>
      </c>
      <c r="E44" s="2" t="s">
        <v>12</v>
      </c>
    </row>
    <row r="45" spans="1:5">
      <c r="A45" s="6">
        <f>36-A46</f>
        <v>36</v>
      </c>
      <c r="B45" s="7" t="s">
        <v>7</v>
      </c>
      <c r="C45" s="6">
        <v>1</v>
      </c>
      <c r="D45" s="24">
        <f>A49</f>
        <v>60</v>
      </c>
      <c r="E45" s="8" t="s">
        <v>0</v>
      </c>
    </row>
    <row r="46" spans="1:5">
      <c r="A46" s="9">
        <v>0</v>
      </c>
      <c r="B46" s="10" t="s">
        <v>8</v>
      </c>
      <c r="C46" s="9"/>
      <c r="D46" s="25">
        <f>A50</f>
        <v>24</v>
      </c>
      <c r="E46" s="12" t="s">
        <v>1</v>
      </c>
    </row>
    <row r="47" spans="1:5">
      <c r="A47" s="33">
        <f>3+11/16</f>
        <v>3.6875</v>
      </c>
      <c r="B47" s="10" t="s">
        <v>11</v>
      </c>
      <c r="C47" s="9"/>
      <c r="D47" s="25">
        <f>A51</f>
        <v>1.5</v>
      </c>
      <c r="E47" s="12" t="s">
        <v>33</v>
      </c>
    </row>
    <row r="48" spans="1:5">
      <c r="A48" s="9">
        <v>1</v>
      </c>
      <c r="B48" s="10" t="s">
        <v>9</v>
      </c>
      <c r="C48" s="9">
        <f>A48</f>
        <v>1</v>
      </c>
      <c r="D48" s="25">
        <f>A60</f>
        <v>47</v>
      </c>
      <c r="E48" s="12" t="s">
        <v>19</v>
      </c>
    </row>
    <row r="49" spans="1:5" ht="15.75" thickBot="1">
      <c r="A49" s="9">
        <v>60</v>
      </c>
      <c r="B49" s="10" t="s">
        <v>2</v>
      </c>
      <c r="C49" s="29"/>
      <c r="D49" s="30">
        <f>A61</f>
        <v>21</v>
      </c>
      <c r="E49" s="31" t="s">
        <v>20</v>
      </c>
    </row>
    <row r="50" spans="1:5" ht="15.75" thickBot="1">
      <c r="A50" s="9">
        <v>24</v>
      </c>
      <c r="B50" s="10" t="s">
        <v>3</v>
      </c>
      <c r="C50" s="11"/>
      <c r="D50" s="11"/>
      <c r="E50" s="32" t="s">
        <v>13</v>
      </c>
    </row>
    <row r="51" spans="1:5">
      <c r="A51" s="9">
        <v>1.5</v>
      </c>
      <c r="B51" s="10" t="s">
        <v>4</v>
      </c>
      <c r="C51" s="24">
        <v>2</v>
      </c>
      <c r="D51" s="24">
        <f>A55</f>
        <v>57</v>
      </c>
      <c r="E51" s="12" t="s">
        <v>16</v>
      </c>
    </row>
    <row r="52" spans="1:5">
      <c r="A52" s="9">
        <v>0.75</v>
      </c>
      <c r="B52" s="10" t="s">
        <v>28</v>
      </c>
      <c r="C52" s="25">
        <f>ROUND(1+A55/16,0)</f>
        <v>5</v>
      </c>
      <c r="D52" s="25">
        <f>A56-3</f>
        <v>18</v>
      </c>
      <c r="E52" s="12" t="s">
        <v>17</v>
      </c>
    </row>
    <row r="53" spans="1:5" ht="15.75" thickBot="1">
      <c r="A53" s="13">
        <v>0.5</v>
      </c>
      <c r="B53" s="14" t="s">
        <v>27</v>
      </c>
      <c r="C53" s="30"/>
      <c r="D53" s="30">
        <f>(A55-C52*1.5)/(C52-1)</f>
        <v>12.375</v>
      </c>
      <c r="E53" s="12" t="s">
        <v>26</v>
      </c>
    </row>
    <row r="54" spans="1:5" ht="15.75" thickBot="1">
      <c r="A54" s="15"/>
      <c r="B54" s="10"/>
      <c r="C54" s="11"/>
      <c r="D54" s="11"/>
      <c r="E54" s="32" t="s">
        <v>18</v>
      </c>
    </row>
    <row r="55" spans="1:5">
      <c r="A55" s="16">
        <f>A49-2*A51</f>
        <v>57</v>
      </c>
      <c r="B55" s="17" t="s">
        <v>5</v>
      </c>
      <c r="C55" s="24">
        <v>2</v>
      </c>
      <c r="D55" s="24">
        <f>A62</f>
        <v>54</v>
      </c>
      <c r="E55" s="12" t="s">
        <v>16</v>
      </c>
    </row>
    <row r="56" spans="1:5">
      <c r="A56" s="16">
        <f>A50-2*A51</f>
        <v>21</v>
      </c>
      <c r="B56" s="17" t="s">
        <v>6</v>
      </c>
      <c r="C56" s="25">
        <f>ROUND(1+A60/16,0)</f>
        <v>4</v>
      </c>
      <c r="D56" s="26">
        <f>A63-3</f>
        <v>18</v>
      </c>
      <c r="E56" s="12" t="s">
        <v>17</v>
      </c>
    </row>
    <row r="57" spans="1:5" ht="15.75" thickBot="1">
      <c r="A57" s="16">
        <f>A45-A52-A47</f>
        <v>31.5625</v>
      </c>
      <c r="B57" s="17" t="s">
        <v>10</v>
      </c>
      <c r="C57" s="30"/>
      <c r="D57" s="30">
        <f>(A60-C56*1.5)/(C56-1)</f>
        <v>13.666666666666666</v>
      </c>
      <c r="E57" s="31" t="s">
        <v>26</v>
      </c>
    </row>
    <row r="58" spans="1:5" ht="15.75" thickBot="1">
      <c r="A58" s="16">
        <f>A45-A52-A47-2*3.5</f>
        <v>24.5625</v>
      </c>
      <c r="B58" s="17" t="s">
        <v>29</v>
      </c>
      <c r="C58" s="11"/>
      <c r="D58" s="11"/>
      <c r="E58" s="32" t="s">
        <v>24</v>
      </c>
    </row>
    <row r="59" spans="1:5">
      <c r="A59" s="16">
        <f>(A45-A52-A47-3*3.5)/2</f>
        <v>10.53125</v>
      </c>
      <c r="B59" s="17" t="s">
        <v>30</v>
      </c>
      <c r="C59" s="6">
        <v>4</v>
      </c>
      <c r="D59" s="24">
        <f>A57</f>
        <v>31.5625</v>
      </c>
      <c r="E59" s="12" t="s">
        <v>21</v>
      </c>
    </row>
    <row r="60" spans="1:5">
      <c r="A60" s="16">
        <f>A49-10-2*A51</f>
        <v>47</v>
      </c>
      <c r="B60" s="17" t="s">
        <v>41</v>
      </c>
      <c r="C60" s="9">
        <f>IF(A48=1,4,0)</f>
        <v>4</v>
      </c>
      <c r="D60" s="25">
        <f>A58</f>
        <v>24.5625</v>
      </c>
      <c r="E60" s="12" t="s">
        <v>22</v>
      </c>
    </row>
    <row r="61" spans="1:5">
      <c r="A61" s="16">
        <f>A50-2*A51</f>
        <v>21</v>
      </c>
      <c r="B61" s="17" t="s">
        <v>42</v>
      </c>
      <c r="C61" s="9"/>
      <c r="D61" s="25">
        <f>D60-A53</f>
        <v>24.0625</v>
      </c>
      <c r="E61" s="12" t="s">
        <v>32</v>
      </c>
    </row>
    <row r="62" spans="1:5">
      <c r="A62" s="16">
        <f>A49-3-2*A51</f>
        <v>54</v>
      </c>
      <c r="B62" s="17" t="s">
        <v>39</v>
      </c>
      <c r="C62" s="22">
        <f>IF(A48=2,8,0)</f>
        <v>0</v>
      </c>
      <c r="D62" s="27">
        <f>A59</f>
        <v>10.53125</v>
      </c>
      <c r="E62" s="18" t="s">
        <v>23</v>
      </c>
    </row>
    <row r="63" spans="1:5" ht="15.75" thickBot="1">
      <c r="A63" s="19">
        <f>A50-2*A51</f>
        <v>21</v>
      </c>
      <c r="B63" s="20" t="s">
        <v>34</v>
      </c>
      <c r="C63" s="23"/>
      <c r="D63" s="28">
        <f>D62-A53</f>
        <v>10.03125</v>
      </c>
      <c r="E63" s="21" t="s">
        <v>31</v>
      </c>
    </row>
    <row r="64" spans="1:5">
      <c r="C64" s="4"/>
      <c r="D64" s="4"/>
      <c r="E64" s="5"/>
    </row>
    <row r="67" spans="1:5" ht="15.75" thickBot="1">
      <c r="A67" s="1" t="s">
        <v>37</v>
      </c>
      <c r="C67" s="2" t="s">
        <v>14</v>
      </c>
      <c r="D67" s="2" t="s">
        <v>15</v>
      </c>
      <c r="E67" s="2" t="s">
        <v>12</v>
      </c>
    </row>
    <row r="68" spans="1:5">
      <c r="A68" s="6">
        <f>36-A69</f>
        <v>36</v>
      </c>
      <c r="B68" s="7" t="s">
        <v>7</v>
      </c>
      <c r="C68" s="6">
        <v>1</v>
      </c>
      <c r="D68" s="24">
        <f>A72</f>
        <v>60</v>
      </c>
      <c r="E68" s="8" t="s">
        <v>0</v>
      </c>
    </row>
    <row r="69" spans="1:5">
      <c r="A69" s="9">
        <v>0</v>
      </c>
      <c r="B69" s="10" t="s">
        <v>8</v>
      </c>
      <c r="C69" s="9"/>
      <c r="D69" s="25">
        <f>A73</f>
        <v>24</v>
      </c>
      <c r="E69" s="12" t="s">
        <v>1</v>
      </c>
    </row>
    <row r="70" spans="1:5">
      <c r="A70" s="33">
        <f>3+11/16</f>
        <v>3.6875</v>
      </c>
      <c r="B70" s="10" t="s">
        <v>11</v>
      </c>
      <c r="C70" s="9"/>
      <c r="D70" s="25">
        <f>A74</f>
        <v>1.5</v>
      </c>
      <c r="E70" s="12" t="s">
        <v>33</v>
      </c>
    </row>
    <row r="71" spans="1:5">
      <c r="A71" s="9">
        <v>2</v>
      </c>
      <c r="B71" s="10" t="s">
        <v>9</v>
      </c>
      <c r="C71" s="9">
        <f>A71</f>
        <v>2</v>
      </c>
      <c r="D71" s="25">
        <f>A83</f>
        <v>47</v>
      </c>
      <c r="E71" s="12" t="s">
        <v>19</v>
      </c>
    </row>
    <row r="72" spans="1:5" ht="15.75" thickBot="1">
      <c r="A72" s="9">
        <v>60</v>
      </c>
      <c r="B72" s="10" t="s">
        <v>2</v>
      </c>
      <c r="C72" s="29"/>
      <c r="D72" s="30">
        <f>A84</f>
        <v>21</v>
      </c>
      <c r="E72" s="31" t="s">
        <v>20</v>
      </c>
    </row>
    <row r="73" spans="1:5" ht="15.75" thickBot="1">
      <c r="A73" s="9">
        <v>24</v>
      </c>
      <c r="B73" s="10" t="s">
        <v>3</v>
      </c>
      <c r="C73" s="11"/>
      <c r="D73" s="11"/>
      <c r="E73" s="32" t="s">
        <v>13</v>
      </c>
    </row>
    <row r="74" spans="1:5">
      <c r="A74" s="9">
        <v>1.5</v>
      </c>
      <c r="B74" s="10" t="s">
        <v>4</v>
      </c>
      <c r="C74" s="24">
        <v>2</v>
      </c>
      <c r="D74" s="24">
        <f>A78</f>
        <v>57</v>
      </c>
      <c r="E74" s="12" t="s">
        <v>16</v>
      </c>
    </row>
    <row r="75" spans="1:5">
      <c r="A75" s="9">
        <v>0.75</v>
      </c>
      <c r="B75" s="10" t="s">
        <v>28</v>
      </c>
      <c r="C75" s="25">
        <f>ROUND(1+A78/16,0)</f>
        <v>5</v>
      </c>
      <c r="D75" s="25">
        <f>A79-3</f>
        <v>18</v>
      </c>
      <c r="E75" s="12" t="s">
        <v>17</v>
      </c>
    </row>
    <row r="76" spans="1:5" ht="15.75" thickBot="1">
      <c r="A76" s="13">
        <v>0.5</v>
      </c>
      <c r="B76" s="14" t="s">
        <v>27</v>
      </c>
      <c r="C76" s="30"/>
      <c r="D76" s="30">
        <f>(A78-C75*1.5)/(C75-1)</f>
        <v>12.375</v>
      </c>
      <c r="E76" s="12" t="s">
        <v>26</v>
      </c>
    </row>
    <row r="77" spans="1:5" ht="15.75" thickBot="1">
      <c r="A77" s="15"/>
      <c r="B77" s="10"/>
      <c r="C77" s="11"/>
      <c r="D77" s="11"/>
      <c r="E77" s="32" t="s">
        <v>18</v>
      </c>
    </row>
    <row r="78" spans="1:5">
      <c r="A78" s="16">
        <f>A72-2*A74</f>
        <v>57</v>
      </c>
      <c r="B78" s="17" t="s">
        <v>5</v>
      </c>
      <c r="C78" s="24">
        <v>2</v>
      </c>
      <c r="D78" s="24">
        <f>A85</f>
        <v>54</v>
      </c>
      <c r="E78" s="12" t="s">
        <v>16</v>
      </c>
    </row>
    <row r="79" spans="1:5">
      <c r="A79" s="16">
        <f>A73-2*A74</f>
        <v>21</v>
      </c>
      <c r="B79" s="17" t="s">
        <v>6</v>
      </c>
      <c r="C79" s="25">
        <f>ROUND(1+A83/16,0)</f>
        <v>4</v>
      </c>
      <c r="D79" s="26">
        <f>A86-3</f>
        <v>18</v>
      </c>
      <c r="E79" s="12" t="s">
        <v>17</v>
      </c>
    </row>
    <row r="80" spans="1:5" ht="15.75" thickBot="1">
      <c r="A80" s="16">
        <f>A68-A75-A70</f>
        <v>31.5625</v>
      </c>
      <c r="B80" s="17" t="s">
        <v>10</v>
      </c>
      <c r="C80" s="30"/>
      <c r="D80" s="30">
        <f>(A83-C79*1.5)/(C79-1)</f>
        <v>13.666666666666666</v>
      </c>
      <c r="E80" s="31" t="s">
        <v>26</v>
      </c>
    </row>
    <row r="81" spans="1:6" ht="15.75" thickBot="1">
      <c r="A81" s="16">
        <f>A68-A75-A70-2*3.5</f>
        <v>24.5625</v>
      </c>
      <c r="B81" s="17" t="s">
        <v>29</v>
      </c>
      <c r="C81" s="11"/>
      <c r="D81" s="11"/>
      <c r="E81" s="32" t="s">
        <v>24</v>
      </c>
    </row>
    <row r="82" spans="1:6">
      <c r="A82" s="16">
        <f>(A68-A75-A70-3*3.5)/2</f>
        <v>10.53125</v>
      </c>
      <c r="B82" s="17" t="s">
        <v>30</v>
      </c>
      <c r="C82" s="6">
        <v>4</v>
      </c>
      <c r="D82" s="24">
        <f>A80</f>
        <v>31.5625</v>
      </c>
      <c r="E82" s="12" t="s">
        <v>21</v>
      </c>
    </row>
    <row r="83" spans="1:6">
      <c r="A83" s="16">
        <f>A72-10-2*A74</f>
        <v>47</v>
      </c>
      <c r="B83" s="17" t="s">
        <v>41</v>
      </c>
      <c r="C83" s="16">
        <f>IF(A71=1,4,0)</f>
        <v>0</v>
      </c>
      <c r="D83" s="40">
        <f>A81</f>
        <v>24.5625</v>
      </c>
      <c r="E83" s="41" t="s">
        <v>22</v>
      </c>
    </row>
    <row r="84" spans="1:6">
      <c r="A84" s="16">
        <f>A73-2*A74</f>
        <v>21</v>
      </c>
      <c r="B84" s="17" t="s">
        <v>42</v>
      </c>
      <c r="C84" s="16"/>
      <c r="D84" s="40">
        <f>D83-A76</f>
        <v>24.0625</v>
      </c>
      <c r="E84" s="41" t="s">
        <v>32</v>
      </c>
    </row>
    <row r="85" spans="1:6">
      <c r="A85" s="16">
        <f>A72-3-2*A74</f>
        <v>54</v>
      </c>
      <c r="B85" s="17" t="s">
        <v>39</v>
      </c>
      <c r="C85" s="13">
        <f>IF(A71=2,8,0)</f>
        <v>8</v>
      </c>
      <c r="D85" s="35">
        <f>A82</f>
        <v>10.53125</v>
      </c>
      <c r="E85" s="36" t="s">
        <v>23</v>
      </c>
      <c r="F85" s="42" t="s">
        <v>40</v>
      </c>
    </row>
    <row r="86" spans="1:6" ht="15.75" thickBot="1">
      <c r="A86" s="19">
        <f>A73-2*A74</f>
        <v>21</v>
      </c>
      <c r="B86" s="20" t="s">
        <v>34</v>
      </c>
      <c r="C86" s="37"/>
      <c r="D86" s="38">
        <f>D85-A76</f>
        <v>10.03125</v>
      </c>
      <c r="E86" s="39" t="s">
        <v>31</v>
      </c>
    </row>
    <row r="87" spans="1:6">
      <c r="C87" s="4"/>
      <c r="D87" s="4"/>
    </row>
  </sheetData>
  <hyperlinks>
    <hyperlink ref="C30" r:id="rId1" display="=@int(1+A10/16)"/>
    <hyperlink ref="C34" r:id="rId2" display="=@round(1+A14/16,0)"/>
    <hyperlink ref="C52" r:id="rId3" display="=@int(1+A10/16)"/>
    <hyperlink ref="C56" r:id="rId4" display="=@round(1+A14/16,0)"/>
    <hyperlink ref="C75" r:id="rId5" display="=@int(1+A10/16)"/>
    <hyperlink ref="C79" r:id="rId6" display="=@round(1+A14/16,0)"/>
  </hyperlinks>
  <printOptions horizontalCentered="1" verticalCentered="1"/>
  <pageMargins left="0.5" right="0.5" top="0.5" bottom="0.5" header="0" footer="0"/>
  <pageSetup scale="74" fitToHeight="2" orientation="portrait" horizontalDpi="4294967293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Missouri S&amp;T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jthomas</dc:creator>
  <cp:lastModifiedBy>jthomas</cp:lastModifiedBy>
  <cp:lastPrinted>2010-09-05T00:46:00Z</cp:lastPrinted>
  <dcterms:created xsi:type="dcterms:W3CDTF">2010-08-28T19:20:23Z</dcterms:created>
  <dcterms:modified xsi:type="dcterms:W3CDTF">2010-09-06T03:44:16Z</dcterms:modified>
</cp:coreProperties>
</file>