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<sst xmlns="http://schemas.openxmlformats.org/spreadsheetml/2006/main" count="73" uniqueCount="37">
  <si>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</si>
  <si>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</si>
  <si>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</si>
  <si>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</si>
  <si>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</si>
  <si>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</si>
  <si>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</si>
  <si>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</si>
  <si>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</si>
  <si>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</si>
  <si>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</si>
  <si>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</si>
  <si>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</si>
  <si>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</si>
  <si>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</si>
  <si>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</si>
  <si>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</si>
  <si>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</si>
  <si>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</si>
  <si>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</si>
  <si>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</si>
  <si>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</si>
  <si>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</si>
  <si>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</si>
  <si>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</si>
  <si>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</si>
  <si>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</si>
  <si>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F</t>
  </si>
  <si>
    <t>Section N</t>
  </si>
  <si>
    <t>N</t>
  </si>
  <si>
    <t>Physics 2135 Spring 2017</t>
  </si>
  <si>
    <t>PP7</t>
  </si>
  <si>
    <t>Practise Set 7</t>
  </si>
  <si>
    <t>A</t>
  </si>
  <si>
    <t>C</t>
  </si>
  <si>
    <t>B</t>
  </si>
  <si>
    <t>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</si>
</sst>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3">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5" fillId="0" borderId="0">
      <alignment/>
      <protection/>
    </xf>
    <xf numFmtId="0" fontId="0" fillId="32" borderId="7" applyNumberFormat="0" applyFont="0" applyAlignment="0" applyProtection="0"/>
    <xf numFmtId="0" fontId="25"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9">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42" fillId="0" borderId="24" xfId="0" applyFont="1" applyBorder="1" applyAlignment="1">
      <alignment horizontal="center"/>
    </xf>
    <xf numFmtId="0" fontId="0" fillId="0" borderId="24" xfId="0" applyBorder="1" applyAlignment="1">
      <alignment horizontal="center"/>
    </xf>
    <xf numFmtId="0" fontId="24" fillId="0" borderId="24" xfId="0" applyFont="1" applyBorder="1" applyAlignment="1">
      <alignment horizontal="center"/>
    </xf>
    <xf numFmtId="0" fontId="0" fillId="0" borderId="24" xfId="0" applyFont="1" applyBorder="1" applyAlignment="1">
      <alignment horizontal="center"/>
    </xf>
    <xf numFmtId="0" fontId="0" fillId="0" borderId="24" xfId="0" applyFont="1" applyFill="1" applyBorder="1" applyAlignment="1">
      <alignment/>
    </xf>
    <xf numFmtId="0" fontId="0" fillId="0" borderId="24" xfId="0"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4" xfId="0" applyFont="1" applyBorder="1" applyAlignment="1">
      <alignment/>
    </xf>
    <xf numFmtId="0" fontId="0" fillId="0" borderId="24" xfId="0" applyFont="1" applyBorder="1" applyAlignment="1">
      <alignment/>
    </xf>
    <xf numFmtId="0" fontId="0" fillId="13" borderId="24" xfId="0" applyFont="1" applyFill="1" applyBorder="1" applyAlignment="1">
      <alignment horizontal="center"/>
    </xf>
    <xf numFmtId="0" fontId="0" fillId="0" borderId="24" xfId="0" applyBorder="1" applyAlignment="1">
      <alignment/>
    </xf>
    <xf numFmtId="0" fontId="0" fillId="0" borderId="25" xfId="0" applyFont="1" applyBorder="1" applyAlignment="1">
      <alignment horizontal="center"/>
    </xf>
    <xf numFmtId="0" fontId="24" fillId="0" borderId="25" xfId="0" applyFont="1" applyBorder="1" applyAlignment="1">
      <alignment horizontal="center"/>
    </xf>
    <xf numFmtId="0" fontId="0" fillId="0" borderId="26" xfId="0" applyBorder="1" applyAlignment="1">
      <alignment horizontal="center"/>
    </xf>
    <xf numFmtId="0" fontId="42" fillId="0" borderId="26" xfId="0" applyFont="1" applyBorder="1" applyAlignment="1">
      <alignment horizontal="center"/>
    </xf>
    <xf numFmtId="0" fontId="0" fillId="0" borderId="27" xfId="0" applyFont="1" applyBorder="1" applyAlignment="1">
      <alignment horizontal="center"/>
    </xf>
    <xf numFmtId="0" fontId="0" fillId="0" borderId="10" xfId="0" applyBorder="1" applyAlignment="1">
      <alignment/>
    </xf>
    <xf numFmtId="0" fontId="25" fillId="0" borderId="24" xfId="59" applyBorder="1">
      <alignment/>
      <protection/>
    </xf>
    <xf numFmtId="0" fontId="24" fillId="13" borderId="24" xfId="0" applyFont="1" applyFill="1" applyBorder="1" applyAlignment="1">
      <alignment horizontal="center"/>
    </xf>
    <xf numFmtId="0" fontId="0" fillId="13" borderId="0" xfId="0" applyFont="1" applyFill="1" applyBorder="1" applyAlignment="1">
      <alignment horizontal="center"/>
    </xf>
    <xf numFmtId="0" fontId="42" fillId="0" borderId="10"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7"/>
  <sheetViews>
    <sheetView tabSelected="1" zoomScale="80" zoomScaleNormal="80" zoomScalePageLayoutView="0" workbookViewId="0" topLeftCell="A1">
      <pane xSplit="5" ySplit="4" topLeftCell="F5" activePane="bottomRight" state="frozen"/>
      <selection pane="topLeft" activeCell="A1" sqref="A1"/>
      <selection pane="topRight" activeCell="F1" sqref="F1"/>
      <selection pane="bottomLeft" activeCell="A5" sqref="A5"/>
      <selection pane="bottomRight" activeCell="F5" sqref="F5"/>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1.57421875" style="0" customWidth="1"/>
    <col min="6" max="7" width="7.7109375" style="0" customWidth="1"/>
    <col min="8" max="9" width="5.7109375" style="0" customWidth="1"/>
    <col min="10" max="10" width="1.421875" style="0" customWidth="1"/>
    <col min="11" max="11" width="5.7109375" style="0" customWidth="1"/>
    <col min="12" max="12" width="4.7109375" style="0" customWidth="1"/>
    <col min="13" max="15" width="5.7109375" style="0" customWidth="1"/>
    <col min="16" max="16" width="1.421875" style="0" customWidth="1"/>
    <col min="17" max="18" width="4.7109375" style="0" customWidth="1"/>
    <col min="19" max="20" width="5.28125" style="0" customWidth="1"/>
    <col min="21" max="21" width="5.421875" style="0" customWidth="1"/>
    <col min="22" max="22" width="1.42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39" width="4.7109375" style="0" customWidth="1"/>
    <col min="40" max="40" width="13.28125" style="0" customWidth="1"/>
    <col min="41" max="56" width="4.7109375" style="0" customWidth="1"/>
    <col min="57" max="57" width="5.28125" style="0" customWidth="1"/>
    <col min="58" max="58" width="0.85546875" style="0" customWidth="1"/>
    <col min="59" max="64" width="4.7109375" style="0" customWidth="1"/>
    <col min="65" max="65" width="5.28125" style="0" customWidth="1"/>
    <col min="66" max="66" width="0.85546875" style="0" customWidth="1"/>
  </cols>
  <sheetData>
    <row r="1" spans="1:66" ht="12.75">
      <c r="A1" s="11" t="s">
        <v>30</v>
      </c>
      <c r="B1" s="11" t="s">
        <v>2</v>
      </c>
      <c r="C1" s="29"/>
      <c r="D1" s="34">
        <v>29</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1"/>
      <c r="BF1" s="15"/>
      <c r="BG1" s="19"/>
      <c r="BH1" s="20"/>
      <c r="BI1" s="20"/>
      <c r="BJ1" s="20"/>
      <c r="BK1" s="20"/>
      <c r="BL1" s="20"/>
      <c r="BM1" s="21"/>
      <c r="BN1" s="6"/>
    </row>
    <row r="2" spans="1:66" ht="12.75">
      <c r="A2" s="11" t="s">
        <v>28</v>
      </c>
      <c r="B2" s="11" t="s">
        <v>29</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15"/>
      <c r="BG2" s="22"/>
      <c r="BH2" s="23"/>
      <c r="BI2" s="23"/>
      <c r="BJ2" s="23"/>
      <c r="BK2" s="23"/>
      <c r="BL2" s="23"/>
      <c r="BM2" s="24"/>
      <c r="BN2" s="6"/>
    </row>
    <row r="3" spans="1:66" ht="12.75">
      <c r="A3" s="11" t="s">
        <v>0</v>
      </c>
      <c r="B3" s="11">
        <f>D1</f>
        <v>29</v>
      </c>
      <c r="C3" s="28"/>
      <c r="D3" s="28" t="s">
        <v>27</v>
      </c>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3"/>
      <c r="AV3" s="13"/>
      <c r="AW3" s="13"/>
      <c r="AX3" s="13"/>
      <c r="AY3" s="13"/>
      <c r="AZ3" s="13"/>
      <c r="BA3" s="13"/>
      <c r="BB3" s="13"/>
      <c r="BC3" s="13"/>
      <c r="BD3" s="14"/>
      <c r="BE3" s="16" t="s">
        <v>17</v>
      </c>
      <c r="BF3" s="15"/>
      <c r="BG3" s="12" t="s">
        <v>12</v>
      </c>
      <c r="BH3" s="13"/>
      <c r="BI3" s="13"/>
      <c r="BJ3" s="13"/>
      <c r="BK3" s="13"/>
      <c r="BL3" s="14"/>
      <c r="BM3" s="16" t="s">
        <v>13</v>
      </c>
      <c r="BN3" s="6"/>
    </row>
    <row r="4" spans="1:6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t="s">
        <v>32</v>
      </c>
      <c r="AO4" s="10">
        <v>9</v>
      </c>
      <c r="AP4" s="10" t="s">
        <v>31</v>
      </c>
      <c r="AQ4" s="10">
        <v>11</v>
      </c>
      <c r="AR4" s="10">
        <v>12</v>
      </c>
      <c r="AS4" s="10">
        <v>13</v>
      </c>
      <c r="AT4" s="10">
        <v>14</v>
      </c>
      <c r="AU4" s="10">
        <v>15</v>
      </c>
      <c r="AV4" s="10">
        <v>16</v>
      </c>
      <c r="AW4" s="10">
        <v>17</v>
      </c>
      <c r="AX4" s="10">
        <v>18</v>
      </c>
      <c r="AY4" s="10">
        <v>19</v>
      </c>
      <c r="AZ4" s="10">
        <v>20</v>
      </c>
      <c r="BA4" s="10">
        <v>21</v>
      </c>
      <c r="BB4" s="10">
        <v>22</v>
      </c>
      <c r="BC4" s="10">
        <v>23</v>
      </c>
      <c r="BD4" s="10">
        <v>23</v>
      </c>
      <c r="BE4" s="17" t="s">
        <v>6</v>
      </c>
      <c r="BF4" s="15"/>
      <c r="BG4" s="10">
        <v>1</v>
      </c>
      <c r="BH4" s="10">
        <v>2</v>
      </c>
      <c r="BI4" s="10">
        <v>3</v>
      </c>
      <c r="BJ4" s="10">
        <v>4</v>
      </c>
      <c r="BK4" s="10">
        <v>5</v>
      </c>
      <c r="BL4" s="10">
        <v>6</v>
      </c>
      <c r="BM4" s="17" t="s">
        <v>6</v>
      </c>
      <c r="BN4" s="6"/>
    </row>
    <row r="5" spans="1:66" ht="12.75" customHeight="1">
      <c r="A5" s="1"/>
      <c r="B5" s="35"/>
      <c r="C5" s="2"/>
      <c r="D5" s="7">
        <v>1200</v>
      </c>
      <c r="E5" s="4"/>
      <c r="F5" s="36">
        <f>ROUND(SUM(K5:O5),0)</f>
        <v>905</v>
      </c>
      <c r="G5" s="36">
        <f>100*F5/$J$4</f>
        <v>90.5</v>
      </c>
      <c r="H5" s="3"/>
      <c r="I5" s="3" t="s">
        <v>33</v>
      </c>
      <c r="J5" s="4"/>
      <c r="K5" s="36">
        <f>U5</f>
        <v>537</v>
      </c>
      <c r="L5" s="36">
        <f>W5</f>
        <v>32</v>
      </c>
      <c r="M5" s="36">
        <f>AE5</f>
        <v>41</v>
      </c>
      <c r="N5" s="36">
        <f>$E$4*BE5*1.5</f>
        <v>147.5</v>
      </c>
      <c r="O5" s="36">
        <f>0.3*BN5</f>
        <v>147.9</v>
      </c>
      <c r="P5" s="4"/>
      <c r="Q5" s="3">
        <v>190</v>
      </c>
      <c r="R5" s="3">
        <v>189</v>
      </c>
      <c r="S5" s="3">
        <v>158</v>
      </c>
      <c r="T5" s="3"/>
      <c r="U5" s="36">
        <f>SUM(Q5:T5)-IF(($U$1=4),IF((V5=4),MIN(Q5:T5),0),0)</f>
        <v>537</v>
      </c>
      <c r="V5" s="4">
        <f>COUNT(Q5:T5)</f>
        <v>3</v>
      </c>
      <c r="W5" s="32">
        <v>32</v>
      </c>
      <c r="X5" s="4"/>
      <c r="Y5" s="43">
        <v>2</v>
      </c>
      <c r="Z5" s="42">
        <v>9</v>
      </c>
      <c r="AA5" s="41">
        <v>10</v>
      </c>
      <c r="AB5" s="48"/>
      <c r="AC5" s="46">
        <v>10</v>
      </c>
      <c r="AD5" s="55">
        <v>10</v>
      </c>
      <c r="AE5" s="36">
        <f>SUM(Y5:AD5)-IF(($AE$1=6),IF((AF5=6),MIN(Y5:AD5),0),0)</f>
        <v>41</v>
      </c>
      <c r="AF5" s="4">
        <f>COUNT(Y5:AD5)</f>
        <v>5</v>
      </c>
      <c r="AG5" s="40">
        <v>100</v>
      </c>
      <c r="AH5" s="39">
        <v>0</v>
      </c>
      <c r="AI5" s="40">
        <v>100</v>
      </c>
      <c r="AJ5" s="39">
        <v>100</v>
      </c>
      <c r="AK5" s="40">
        <v>100</v>
      </c>
      <c r="AL5" s="40">
        <v>100</v>
      </c>
      <c r="AM5" s="40"/>
      <c r="AN5" s="47">
        <v>90</v>
      </c>
      <c r="AO5" s="49"/>
      <c r="AP5" s="54"/>
      <c r="AQ5" s="51"/>
      <c r="AR5" s="38"/>
      <c r="AS5" s="38"/>
      <c r="AT5" s="3"/>
      <c r="AU5" s="3"/>
      <c r="AV5" s="38"/>
      <c r="AW5" s="38"/>
      <c r="AX5" s="38"/>
      <c r="AY5" s="38"/>
      <c r="AZ5" s="58"/>
      <c r="BA5" s="3"/>
      <c r="BB5" s="3"/>
      <c r="BC5" s="3"/>
      <c r="BD5" s="3"/>
      <c r="BE5" s="36">
        <f>IF(COUNT(AG5:BD5)&gt;1,(1*(SUM(AG5:BD5)-MIN(AG5:BD5))/(COUNT(AG5:BD5)-1)),IF(COUNT(AG5:BD5)=1,1*SUM(AG5:BD5),0))</f>
        <v>98.33333333333333</v>
      </c>
      <c r="BF5" s="4"/>
      <c r="BG5" s="3">
        <v>96</v>
      </c>
      <c r="BH5" s="3">
        <v>98</v>
      </c>
      <c r="BI5" s="3">
        <v>100</v>
      </c>
      <c r="BJ5" s="3">
        <v>100</v>
      </c>
      <c r="BK5" s="3">
        <v>99</v>
      </c>
      <c r="BL5" s="3">
        <v>0</v>
      </c>
      <c r="BM5" s="36">
        <f>BN5</f>
        <v>493</v>
      </c>
      <c r="BN5" s="6">
        <f>IF($E$4=1,IF(COUNT(BG5:BL5)=6,(SUM(BG5:BL5)-MIN(BG5:BL5)),SUM(BG5:BL5)),IF($E$4=0.5,SUM(BG5:BI5),0))</f>
        <v>493</v>
      </c>
    </row>
    <row r="6" spans="1:66" ht="12.75" customHeight="1">
      <c r="A6" s="1"/>
      <c r="B6" s="35"/>
      <c r="C6" s="2"/>
      <c r="D6" s="7">
        <v>1202</v>
      </c>
      <c r="E6" s="4"/>
      <c r="F6" s="36">
        <f>ROUND(SUM(K6:O6),0)</f>
        <v>906</v>
      </c>
      <c r="G6" s="36">
        <f>100*F6/$J$4</f>
        <v>90.6</v>
      </c>
      <c r="H6" s="3"/>
      <c r="I6" s="3" t="s">
        <v>33</v>
      </c>
      <c r="J6" s="4"/>
      <c r="K6" s="36">
        <f>U6</f>
        <v>516</v>
      </c>
      <c r="L6" s="36">
        <f>W6</f>
        <v>44</v>
      </c>
      <c r="M6" s="36">
        <f>AE6</f>
        <v>46</v>
      </c>
      <c r="N6" s="36">
        <f>$E$4*BE6*1.5</f>
        <v>150</v>
      </c>
      <c r="O6" s="36">
        <f>0.3*BN6</f>
        <v>149.7</v>
      </c>
      <c r="P6" s="4"/>
      <c r="Q6" s="3">
        <v>159</v>
      </c>
      <c r="R6" s="3">
        <v>167</v>
      </c>
      <c r="S6" s="3">
        <v>145</v>
      </c>
      <c r="T6" s="3">
        <v>190</v>
      </c>
      <c r="U6" s="36">
        <f>SUM(Q6:T6)-IF(($U$1=4),IF((V6=4),MIN(Q6:T6),0),0)</f>
        <v>516</v>
      </c>
      <c r="V6" s="4">
        <f>COUNT(Q6:T6)</f>
        <v>4</v>
      </c>
      <c r="W6" s="32">
        <v>44</v>
      </c>
      <c r="X6" s="4"/>
      <c r="Y6" s="43">
        <v>8</v>
      </c>
      <c r="Z6" s="42">
        <v>9</v>
      </c>
      <c r="AA6" s="41">
        <v>10</v>
      </c>
      <c r="AB6" s="48">
        <v>8</v>
      </c>
      <c r="AC6" s="46">
        <v>10</v>
      </c>
      <c r="AD6" s="55">
        <v>9</v>
      </c>
      <c r="AE6" s="36">
        <f>SUM(Y6:AD6)-IF(($AE$1=6),IF((AF6=6),MIN(Y6:AD6),0),0)</f>
        <v>46</v>
      </c>
      <c r="AF6" s="4">
        <f>COUNT(Y6:AD6)</f>
        <v>6</v>
      </c>
      <c r="AG6" s="40">
        <v>85</v>
      </c>
      <c r="AH6" s="40">
        <v>100</v>
      </c>
      <c r="AI6" s="40">
        <v>100</v>
      </c>
      <c r="AJ6" s="39">
        <v>100</v>
      </c>
      <c r="AK6" s="40">
        <v>100</v>
      </c>
      <c r="AL6" s="40"/>
      <c r="AM6" s="40"/>
      <c r="AN6" s="47">
        <v>100</v>
      </c>
      <c r="AO6" s="49"/>
      <c r="AP6" s="54"/>
      <c r="AQ6" s="51"/>
      <c r="AR6" s="37"/>
      <c r="AS6" s="38"/>
      <c r="AT6" s="38"/>
      <c r="AU6" s="3"/>
      <c r="AV6" s="37"/>
      <c r="AW6" s="38"/>
      <c r="AX6" s="37"/>
      <c r="AY6" s="38"/>
      <c r="AZ6" s="3"/>
      <c r="BA6" s="38"/>
      <c r="BB6" s="3"/>
      <c r="BC6" s="3"/>
      <c r="BD6" s="3"/>
      <c r="BE6" s="36">
        <f>IF(COUNT(AG6:BD6)&gt;1,(1*(SUM(AG6:BD6)-MIN(AG6:BD6))/(COUNT(AG6:BD6)-1)),IF(COUNT(AG6:BD6)=1,1*SUM(AG6:BD6),0))</f>
        <v>100</v>
      </c>
      <c r="BF6" s="4"/>
      <c r="BG6" s="3">
        <v>93</v>
      </c>
      <c r="BH6" s="3">
        <v>100</v>
      </c>
      <c r="BI6" s="3">
        <v>99</v>
      </c>
      <c r="BJ6" s="3">
        <v>100</v>
      </c>
      <c r="BK6" s="3">
        <v>100</v>
      </c>
      <c r="BL6" s="3">
        <v>100</v>
      </c>
      <c r="BM6" s="36">
        <f>BN6</f>
        <v>499</v>
      </c>
      <c r="BN6" s="6">
        <f>IF($E$4=1,IF(COUNT(BG6:BL6)=6,(SUM(BG6:BL6)-MIN(BG6:BL6)),SUM(BG6:BL6)),IF($E$4=0.5,SUM(BG6:BI6),0))</f>
        <v>499</v>
      </c>
    </row>
    <row r="7" spans="1:66" ht="12.75" customHeight="1">
      <c r="A7" s="1"/>
      <c r="B7" s="35"/>
      <c r="C7" s="2"/>
      <c r="D7" s="7">
        <v>1208</v>
      </c>
      <c r="E7" s="4"/>
      <c r="F7" s="36">
        <f>ROUND(SUM(K7:O7),0)</f>
        <v>473</v>
      </c>
      <c r="G7" s="36">
        <f>100*F7/$J$4</f>
        <v>47.3</v>
      </c>
      <c r="H7" s="3"/>
      <c r="I7" s="3" t="s">
        <v>27</v>
      </c>
      <c r="J7" s="4"/>
      <c r="K7" s="36">
        <f>U7</f>
        <v>395</v>
      </c>
      <c r="L7" s="36">
        <f>W7</f>
        <v>20</v>
      </c>
      <c r="M7" s="36">
        <f>AE7</f>
        <v>0</v>
      </c>
      <c r="N7" s="36">
        <f>$E$4*BE7*1.5</f>
        <v>0</v>
      </c>
      <c r="O7" s="36">
        <f>0.3*BN7</f>
        <v>57.599999999999994</v>
      </c>
      <c r="P7" s="4"/>
      <c r="Q7" s="3">
        <v>121</v>
      </c>
      <c r="R7" s="3">
        <v>109</v>
      </c>
      <c r="S7" s="3">
        <v>126</v>
      </c>
      <c r="T7" s="3">
        <v>148</v>
      </c>
      <c r="U7" s="36">
        <f>SUM(Q7:T7)-IF(($U$1=4),IF((V7=4),MIN(Q7:T7),0),0)</f>
        <v>395</v>
      </c>
      <c r="V7" s="4">
        <f>COUNT(Q7:T7)</f>
        <v>4</v>
      </c>
      <c r="W7" s="32">
        <v>20</v>
      </c>
      <c r="X7" s="4"/>
      <c r="Y7" s="41"/>
      <c r="Z7" s="42"/>
      <c r="AA7" s="41"/>
      <c r="AB7" s="48"/>
      <c r="AC7" s="45"/>
      <c r="AD7" s="55"/>
      <c r="AE7" s="36">
        <f>SUM(Y7:AD7)-IF(($AE$1=6),IF((AF7=6),MIN(Y7:AD7),0),0)</f>
        <v>0</v>
      </c>
      <c r="AF7" s="4">
        <f>COUNT(Y7:AD7)</f>
        <v>0</v>
      </c>
      <c r="AG7" s="39">
        <v>0</v>
      </c>
      <c r="AH7" s="40">
        <v>0</v>
      </c>
      <c r="AI7" s="40">
        <v>0</v>
      </c>
      <c r="AJ7" s="39">
        <v>0</v>
      </c>
      <c r="AK7" s="40">
        <v>0</v>
      </c>
      <c r="AL7" s="40"/>
      <c r="AM7" s="40"/>
      <c r="AN7" s="47"/>
      <c r="AO7" s="49"/>
      <c r="AP7" s="54"/>
      <c r="AQ7" s="51"/>
      <c r="AR7" s="38"/>
      <c r="AS7" s="38"/>
      <c r="AT7" s="3"/>
      <c r="AU7" s="3"/>
      <c r="AV7" s="38"/>
      <c r="AW7" s="38"/>
      <c r="AX7" s="38"/>
      <c r="AY7" s="37"/>
      <c r="AZ7" s="38"/>
      <c r="BA7" s="3"/>
      <c r="BB7" s="3"/>
      <c r="BC7" s="3"/>
      <c r="BD7" s="3"/>
      <c r="BE7" s="36">
        <f>IF(COUNT(AG7:BD7)&gt;1,(1*(SUM(AG7:BD7)-MIN(AG7:BD7))/(COUNT(AG7:BD7)-1)),IF(COUNT(AG7:BD7)=1,1*SUM(AG7:BD7),0))</f>
        <v>0</v>
      </c>
      <c r="BF7" s="4"/>
      <c r="BG7" s="3">
        <v>97</v>
      </c>
      <c r="BH7" s="3">
        <v>0</v>
      </c>
      <c r="BI7" s="3">
        <v>0</v>
      </c>
      <c r="BJ7" s="3">
        <v>0</v>
      </c>
      <c r="BK7" s="3">
        <v>0</v>
      </c>
      <c r="BL7" s="3">
        <v>95</v>
      </c>
      <c r="BM7" s="36">
        <f>BN7</f>
        <v>192</v>
      </c>
      <c r="BN7" s="6">
        <f>IF($E$4=1,IF(COUNT(BG7:BL7)=6,(SUM(BG7:BL7)-MIN(BG7:BL7)),SUM(BG7:BL7)),IF($E$4=0.5,SUM(BG7:BI7),0))</f>
        <v>192</v>
      </c>
    </row>
    <row r="8" spans="1:66" ht="12.75" customHeight="1">
      <c r="A8" s="1"/>
      <c r="B8" s="35"/>
      <c r="C8" s="2"/>
      <c r="D8" s="7">
        <v>1210</v>
      </c>
      <c r="E8" s="4"/>
      <c r="F8" s="36">
        <f>ROUND(SUM(K8:O8),0)</f>
        <v>801</v>
      </c>
      <c r="G8" s="36">
        <f>100*F8/$J$4</f>
        <v>80.1</v>
      </c>
      <c r="H8" s="3"/>
      <c r="I8" s="3" t="s">
        <v>35</v>
      </c>
      <c r="J8" s="4"/>
      <c r="K8" s="36">
        <f>U8</f>
        <v>450</v>
      </c>
      <c r="L8" s="36">
        <f>W8</f>
        <v>8</v>
      </c>
      <c r="M8" s="36">
        <f>AE8</f>
        <v>49</v>
      </c>
      <c r="N8" s="36">
        <f>$E$4*BE8*1.5</f>
        <v>150</v>
      </c>
      <c r="O8" s="36">
        <f>0.3*BN8</f>
        <v>144.29999999999998</v>
      </c>
      <c r="P8" s="4"/>
      <c r="Q8" s="3">
        <v>179</v>
      </c>
      <c r="R8" s="3">
        <v>119</v>
      </c>
      <c r="S8" s="3">
        <v>114</v>
      </c>
      <c r="T8" s="3">
        <v>152</v>
      </c>
      <c r="U8" s="36">
        <f>SUM(Q8:T8)-IF(($U$1=4),IF((V8=4),MIN(Q8:T8),0),0)</f>
        <v>450</v>
      </c>
      <c r="V8" s="4">
        <f>COUNT(Q8:T8)</f>
        <v>4</v>
      </c>
      <c r="W8" s="32">
        <v>8</v>
      </c>
      <c r="X8" s="4"/>
      <c r="Y8" s="43">
        <v>10</v>
      </c>
      <c r="Z8" s="42">
        <v>9</v>
      </c>
      <c r="AA8" s="41">
        <v>10</v>
      </c>
      <c r="AB8" s="48">
        <v>9</v>
      </c>
      <c r="AC8" s="46">
        <v>10</v>
      </c>
      <c r="AD8" s="55">
        <v>10</v>
      </c>
      <c r="AE8" s="36">
        <f>SUM(Y8:AD8)-IF(($AE$1=6),IF((AF8=6),MIN(Y8:AD8),0),0)</f>
        <v>49</v>
      </c>
      <c r="AF8" s="4">
        <f>COUNT(Y8:AD8)</f>
        <v>6</v>
      </c>
      <c r="AG8" s="40">
        <v>100</v>
      </c>
      <c r="AH8" s="40">
        <v>100</v>
      </c>
      <c r="AI8" s="40">
        <v>100</v>
      </c>
      <c r="AJ8" s="39">
        <v>100</v>
      </c>
      <c r="AK8" s="39">
        <v>100</v>
      </c>
      <c r="AL8" s="40"/>
      <c r="AM8" s="40"/>
      <c r="AN8" s="47">
        <v>100</v>
      </c>
      <c r="AO8" s="49"/>
      <c r="AP8" s="54"/>
      <c r="AQ8" s="51"/>
      <c r="AR8" s="38"/>
      <c r="AS8" s="37"/>
      <c r="AT8" s="3"/>
      <c r="AU8" s="3"/>
      <c r="AV8" s="38"/>
      <c r="AW8" s="38"/>
      <c r="AX8" s="38"/>
      <c r="AY8" s="38"/>
      <c r="AZ8" s="58"/>
      <c r="BA8" s="3"/>
      <c r="BB8" s="3"/>
      <c r="BC8" s="3"/>
      <c r="BD8" s="3"/>
      <c r="BE8" s="36">
        <f>IF(COUNT(AG8:BD8)&gt;1,(1*(SUM(AG8:BD8)-MIN(AG8:BD8))/(COUNT(AG8:BD8)-1)),IF(COUNT(AG8:BD8)=1,1*SUM(AG8:BD8),0))</f>
        <v>100</v>
      </c>
      <c r="BF8" s="4"/>
      <c r="BG8" s="3">
        <v>96</v>
      </c>
      <c r="BH8" s="3">
        <v>90</v>
      </c>
      <c r="BI8" s="3">
        <v>97</v>
      </c>
      <c r="BJ8" s="3">
        <v>98</v>
      </c>
      <c r="BK8" s="3">
        <v>100</v>
      </c>
      <c r="BL8" s="3">
        <v>0</v>
      </c>
      <c r="BM8" s="36">
        <f>BN8</f>
        <v>481</v>
      </c>
      <c r="BN8" s="6">
        <f>IF($E$4=1,IF(COUNT(BG8:BL8)=6,(SUM(BG8:BL8)-MIN(BG8:BL8)),SUM(BG8:BL8)),IF($E$4=0.5,SUM(BG8:BI8),0))</f>
        <v>481</v>
      </c>
    </row>
    <row r="9" spans="1:66" ht="12.75" customHeight="1">
      <c r="A9" s="1"/>
      <c r="B9" s="35"/>
      <c r="C9" s="2"/>
      <c r="D9" s="7">
        <v>1214</v>
      </c>
      <c r="E9" s="4"/>
      <c r="F9" s="36">
        <f>ROUND(SUM(K9:O9),0)</f>
        <v>711</v>
      </c>
      <c r="G9" s="36">
        <f>100*F9/$J$4</f>
        <v>71.1</v>
      </c>
      <c r="H9" s="3"/>
      <c r="I9" s="3" t="s">
        <v>34</v>
      </c>
      <c r="J9" s="4"/>
      <c r="K9" s="36">
        <f>U9</f>
        <v>357</v>
      </c>
      <c r="L9" s="36">
        <f>W9</f>
        <v>20</v>
      </c>
      <c r="M9" s="36">
        <f>AE9</f>
        <v>38</v>
      </c>
      <c r="N9" s="36">
        <f>$E$4*BE9*1.5</f>
        <v>147</v>
      </c>
      <c r="O9" s="36">
        <f>0.3*BN9</f>
        <v>148.79999999999998</v>
      </c>
      <c r="P9" s="4"/>
      <c r="Q9" s="3">
        <v>82</v>
      </c>
      <c r="R9" s="3">
        <v>105</v>
      </c>
      <c r="S9" s="3">
        <v>125</v>
      </c>
      <c r="T9" s="3">
        <v>127</v>
      </c>
      <c r="U9" s="36">
        <f>SUM(Q9:T9)-IF(($U$1=4),IF((V9=4),MIN(Q9:T9),0),0)</f>
        <v>357</v>
      </c>
      <c r="V9" s="4">
        <f>COUNT(Q9:T9)</f>
        <v>4</v>
      </c>
      <c r="W9" s="32">
        <v>20</v>
      </c>
      <c r="X9" s="4"/>
      <c r="Y9" s="41"/>
      <c r="Z9" s="42"/>
      <c r="AA9" s="41">
        <v>10</v>
      </c>
      <c r="AB9" s="48">
        <v>9</v>
      </c>
      <c r="AC9" s="46">
        <v>9</v>
      </c>
      <c r="AD9" s="55">
        <v>10</v>
      </c>
      <c r="AE9" s="36">
        <f>SUM(Y9:AD9)-IF(($AE$1=6),IF((AF9=6),MIN(Y9:AD9),0),0)</f>
        <v>38</v>
      </c>
      <c r="AF9" s="4">
        <f>COUNT(Y9:AD9)</f>
        <v>4</v>
      </c>
      <c r="AG9" s="40">
        <v>100</v>
      </c>
      <c r="AH9" s="39">
        <v>100</v>
      </c>
      <c r="AI9" s="40">
        <v>100</v>
      </c>
      <c r="AJ9" s="39">
        <v>90</v>
      </c>
      <c r="AK9" s="40">
        <v>0</v>
      </c>
      <c r="AL9" s="40"/>
      <c r="AM9" s="40"/>
      <c r="AN9" s="47">
        <v>100</v>
      </c>
      <c r="AO9" s="49"/>
      <c r="AP9" s="54"/>
      <c r="AQ9" s="52"/>
      <c r="AR9" s="38"/>
      <c r="AS9" s="38"/>
      <c r="AT9" s="3"/>
      <c r="AU9" s="3"/>
      <c r="AV9" s="38"/>
      <c r="AW9" s="38"/>
      <c r="AX9" s="38"/>
      <c r="AY9" s="37"/>
      <c r="AZ9" s="3"/>
      <c r="BA9" s="3"/>
      <c r="BB9" s="3"/>
      <c r="BC9" s="3"/>
      <c r="BD9" s="3"/>
      <c r="BE9" s="36">
        <f>IF(COUNT(AG9:BD9)&gt;1,(1*(SUM(AG9:BD9)-MIN(AG9:BD9))/(COUNT(AG9:BD9)-1)),IF(COUNT(AG9:BD9)=1,1*SUM(AG9:BD9),0))</f>
        <v>98</v>
      </c>
      <c r="BF9" s="4"/>
      <c r="BG9" s="3">
        <v>100</v>
      </c>
      <c r="BH9" s="3">
        <v>98</v>
      </c>
      <c r="BI9" s="3">
        <v>99</v>
      </c>
      <c r="BJ9" s="3">
        <v>99</v>
      </c>
      <c r="BK9" s="3">
        <v>100</v>
      </c>
      <c r="BL9" s="3">
        <v>0</v>
      </c>
      <c r="BM9" s="36">
        <f>BN9</f>
        <v>496</v>
      </c>
      <c r="BN9" s="6">
        <f>IF($E$4=1,IF(COUNT(BG9:BL9)=6,(SUM(BG9:BL9)-MIN(BG9:BL9)),SUM(BG9:BL9)),IF($E$4=0.5,SUM(BG9:BI9),0))</f>
        <v>496</v>
      </c>
    </row>
    <row r="10" spans="1:66" ht="12.75" customHeight="1">
      <c r="A10" s="1"/>
      <c r="B10" s="35"/>
      <c r="C10" s="2"/>
      <c r="D10" s="7">
        <v>1216</v>
      </c>
      <c r="E10" s="4"/>
      <c r="F10" s="36">
        <f>ROUND(SUM(K10:O10),0)</f>
        <v>711</v>
      </c>
      <c r="G10" s="36">
        <f>100*F10/$J$4</f>
        <v>71.1</v>
      </c>
      <c r="H10" s="3"/>
      <c r="I10" s="3" t="s">
        <v>34</v>
      </c>
      <c r="J10" s="4"/>
      <c r="K10" s="36">
        <f>U10</f>
        <v>412</v>
      </c>
      <c r="L10" s="36">
        <f>W10</f>
        <v>8</v>
      </c>
      <c r="M10" s="36">
        <f>AE10</f>
        <v>43</v>
      </c>
      <c r="N10" s="36">
        <f>$E$4*BE10*1.5</f>
        <v>99.5</v>
      </c>
      <c r="O10" s="36">
        <f>0.3*BN10</f>
        <v>148.2</v>
      </c>
      <c r="P10" s="4"/>
      <c r="Q10" s="3">
        <v>148</v>
      </c>
      <c r="R10" s="3">
        <v>149</v>
      </c>
      <c r="S10" s="3">
        <v>115</v>
      </c>
      <c r="T10" s="3"/>
      <c r="U10" s="36">
        <f>SUM(Q10:T10)-IF(($U$1=4),IF((V10=4),MIN(Q10:T10),0),0)</f>
        <v>412</v>
      </c>
      <c r="V10" s="4">
        <f>COUNT(Q10:T10)</f>
        <v>3</v>
      </c>
      <c r="W10" s="32">
        <v>8</v>
      </c>
      <c r="X10" s="4"/>
      <c r="Y10" s="43">
        <v>10</v>
      </c>
      <c r="Z10" s="42">
        <v>9</v>
      </c>
      <c r="AA10" s="41"/>
      <c r="AB10" s="48">
        <v>10</v>
      </c>
      <c r="AC10" s="46">
        <v>4</v>
      </c>
      <c r="AD10" s="55">
        <v>10</v>
      </c>
      <c r="AE10" s="36">
        <f>SUM(Y10:AD10)-IF(($AE$1=6),IF((AF10=6),MIN(Y10:AD10),0),0)</f>
        <v>43</v>
      </c>
      <c r="AF10" s="4">
        <f>COUNT(Y10:AD10)</f>
        <v>5</v>
      </c>
      <c r="AG10" s="40">
        <v>98</v>
      </c>
      <c r="AH10" s="40">
        <v>0</v>
      </c>
      <c r="AI10" s="40">
        <v>100</v>
      </c>
      <c r="AJ10" s="39">
        <v>0</v>
      </c>
      <c r="AK10" s="40">
        <v>100</v>
      </c>
      <c r="AL10" s="40">
        <v>0</v>
      </c>
      <c r="AM10" s="40"/>
      <c r="AN10" s="56">
        <v>100</v>
      </c>
      <c r="AO10" s="49"/>
      <c r="AP10" s="54"/>
      <c r="AQ10" s="51"/>
      <c r="AR10" s="38"/>
      <c r="AS10" s="37"/>
      <c r="AT10" s="3"/>
      <c r="AU10" s="3"/>
      <c r="AV10" s="38"/>
      <c r="AW10" s="38"/>
      <c r="AX10" s="38"/>
      <c r="AY10" s="38"/>
      <c r="AZ10" s="3"/>
      <c r="BA10" s="3"/>
      <c r="BB10" s="58"/>
      <c r="BC10" s="3"/>
      <c r="BD10" s="3"/>
      <c r="BE10" s="36">
        <f>IF(COUNT(AG10:BD10)&gt;1,(1*(SUM(AG10:BD10)-MIN(AG10:BD10))/(COUNT(AG10:BD10)-1)),IF(COUNT(AG10:BD10)=1,1*SUM(AG10:BD10),0))</f>
        <v>66.33333333333333</v>
      </c>
      <c r="BF10" s="4"/>
      <c r="BG10" s="3">
        <v>100</v>
      </c>
      <c r="BH10" s="3">
        <v>100</v>
      </c>
      <c r="BI10" s="3">
        <v>97</v>
      </c>
      <c r="BJ10" s="3">
        <v>98</v>
      </c>
      <c r="BK10" s="3">
        <v>99</v>
      </c>
      <c r="BL10" s="3"/>
      <c r="BM10" s="36">
        <f>BN10</f>
        <v>494</v>
      </c>
      <c r="BN10" s="6">
        <f>IF($E$4=1,IF(COUNT(BG10:BL10)=6,(SUM(BG10:BL10)-MIN(BG10:BL10)),SUM(BG10:BL10)),IF($E$4=0.5,SUM(BG10:BI10),0))</f>
        <v>494</v>
      </c>
    </row>
    <row r="11" spans="1:66" ht="12.75" customHeight="1">
      <c r="A11" s="1"/>
      <c r="B11" s="35"/>
      <c r="C11" s="2"/>
      <c r="D11" s="7">
        <v>1218</v>
      </c>
      <c r="E11" s="4"/>
      <c r="F11" s="36">
        <f>ROUND(SUM(K11:O11),0)</f>
        <v>605</v>
      </c>
      <c r="G11" s="36">
        <f>100*F11/$J$4</f>
        <v>60.5</v>
      </c>
      <c r="H11" s="3"/>
      <c r="I11" s="3" t="s">
        <v>36</v>
      </c>
      <c r="J11" s="4"/>
      <c r="K11" s="36">
        <f>U11</f>
        <v>317</v>
      </c>
      <c r="L11" s="36">
        <f>W11</f>
        <v>26</v>
      </c>
      <c r="M11" s="36">
        <f>AE11</f>
        <v>23</v>
      </c>
      <c r="N11" s="36">
        <f>$E$4*BE11*1.5</f>
        <v>90</v>
      </c>
      <c r="O11" s="36">
        <f>0.3*BN11</f>
        <v>149.4</v>
      </c>
      <c r="P11" s="4"/>
      <c r="Q11" s="3">
        <v>120</v>
      </c>
      <c r="R11" s="3">
        <v>122</v>
      </c>
      <c r="S11" s="3">
        <v>48</v>
      </c>
      <c r="T11" s="3">
        <v>75</v>
      </c>
      <c r="U11" s="36">
        <f>SUM(Q11:T11)-IF(($U$1=4),IF((V11=4),MIN(Q11:T11),0),0)</f>
        <v>317</v>
      </c>
      <c r="V11" s="4">
        <f>COUNT(Q11:T11)</f>
        <v>4</v>
      </c>
      <c r="W11" s="32">
        <v>26</v>
      </c>
      <c r="X11" s="4"/>
      <c r="Y11" s="43">
        <v>8</v>
      </c>
      <c r="Z11" s="42"/>
      <c r="AA11" s="41">
        <v>9</v>
      </c>
      <c r="AB11" s="48">
        <v>6</v>
      </c>
      <c r="AC11" s="45"/>
      <c r="AD11" s="55"/>
      <c r="AE11" s="36">
        <f>SUM(Y11:AD11)-IF(($AE$1=6),IF((AF11=6),MIN(Y11:AD11),0),0)</f>
        <v>23</v>
      </c>
      <c r="AF11" s="4">
        <f>COUNT(Y11:AD11)</f>
        <v>3</v>
      </c>
      <c r="AG11" s="40">
        <v>100</v>
      </c>
      <c r="AH11" s="40">
        <v>100</v>
      </c>
      <c r="AI11" s="40">
        <v>100</v>
      </c>
      <c r="AJ11" s="39">
        <v>0</v>
      </c>
      <c r="AK11" s="40">
        <v>0</v>
      </c>
      <c r="AL11" s="40">
        <v>0</v>
      </c>
      <c r="AM11" s="40"/>
      <c r="AN11" s="47"/>
      <c r="AO11" s="49"/>
      <c r="AP11" s="54"/>
      <c r="AQ11" s="51"/>
      <c r="AR11" s="38"/>
      <c r="AS11" s="38"/>
      <c r="AT11" s="58"/>
      <c r="AU11" s="3"/>
      <c r="AV11" s="38"/>
      <c r="AW11" s="38"/>
      <c r="AX11" s="38"/>
      <c r="AY11" s="38"/>
      <c r="AZ11" s="3"/>
      <c r="BA11" s="58"/>
      <c r="BB11" s="38"/>
      <c r="BC11" s="38"/>
      <c r="BD11" s="3"/>
      <c r="BE11" s="36">
        <f>IF(COUNT(AG11:BD11)&gt;1,(1*(SUM(AG11:BD11)-MIN(AG11:BD11))/(COUNT(AG11:BD11)-1)),IF(COUNT(AG11:BD11)=1,1*SUM(AG11:BD11),0))</f>
        <v>60</v>
      </c>
      <c r="BF11" s="4"/>
      <c r="BG11" s="3">
        <v>100</v>
      </c>
      <c r="BH11" s="3">
        <v>100</v>
      </c>
      <c r="BI11" s="3">
        <v>100</v>
      </c>
      <c r="BJ11" s="3">
        <v>98</v>
      </c>
      <c r="BK11" s="3">
        <v>0</v>
      </c>
      <c r="BL11" s="3">
        <v>100</v>
      </c>
      <c r="BM11" s="36">
        <f>BN11</f>
        <v>498</v>
      </c>
      <c r="BN11" s="6">
        <f>IF($E$4=1,IF(COUNT(BG11:BL11)=6,(SUM(BG11:BL11)-MIN(BG11:BL11)),SUM(BG11:BL11)),IF($E$4=0.5,SUM(BG11:BI11),0))</f>
        <v>498</v>
      </c>
    </row>
    <row r="12" spans="1:66" ht="12.75" customHeight="1">
      <c r="A12" s="1"/>
      <c r="B12" s="35"/>
      <c r="C12" s="2"/>
      <c r="D12" s="7">
        <v>1224</v>
      </c>
      <c r="E12" s="4"/>
      <c r="F12" s="36">
        <f>ROUND(SUM(K12:O12),0)</f>
        <v>926</v>
      </c>
      <c r="G12" s="36">
        <f>100*F12/$J$4</f>
        <v>92.6</v>
      </c>
      <c r="H12" s="3"/>
      <c r="I12" s="3" t="s">
        <v>33</v>
      </c>
      <c r="J12" s="4"/>
      <c r="K12" s="36">
        <f>U12</f>
        <v>534</v>
      </c>
      <c r="L12" s="36">
        <f>W12</f>
        <v>50</v>
      </c>
      <c r="M12" s="36">
        <f>AE12</f>
        <v>46</v>
      </c>
      <c r="N12" s="36">
        <f>$E$4*BE12*1.5</f>
        <v>150</v>
      </c>
      <c r="O12" s="36">
        <f>0.3*BN12</f>
        <v>146.4</v>
      </c>
      <c r="P12" s="4"/>
      <c r="Q12" s="3">
        <v>191</v>
      </c>
      <c r="R12" s="3">
        <v>156</v>
      </c>
      <c r="S12" s="3">
        <v>140</v>
      </c>
      <c r="T12" s="3">
        <v>187</v>
      </c>
      <c r="U12" s="36">
        <f>SUM(Q12:T12)-IF(($U$1=4),IF((V12=4),MIN(Q12:T12),0),0)</f>
        <v>534</v>
      </c>
      <c r="V12" s="4">
        <f>COUNT(Q12:T12)</f>
        <v>4</v>
      </c>
      <c r="W12" s="32">
        <v>50</v>
      </c>
      <c r="X12" s="4"/>
      <c r="Y12" s="43">
        <v>6</v>
      </c>
      <c r="Z12" s="42">
        <v>10</v>
      </c>
      <c r="AA12" s="41">
        <v>10</v>
      </c>
      <c r="AB12" s="48">
        <v>7</v>
      </c>
      <c r="AC12" s="46">
        <v>9</v>
      </c>
      <c r="AD12" s="55">
        <v>10</v>
      </c>
      <c r="AE12" s="36">
        <f>SUM(Y12:AD12)-IF(($AE$1=6),IF((AF12=6),MIN(Y12:AD12),0),0)</f>
        <v>46</v>
      </c>
      <c r="AF12" s="4">
        <f>COUNT(Y12:AD12)</f>
        <v>6</v>
      </c>
      <c r="AG12" s="40">
        <v>100</v>
      </c>
      <c r="AH12" s="40">
        <v>100</v>
      </c>
      <c r="AI12" s="40">
        <v>100</v>
      </c>
      <c r="AJ12" s="39">
        <v>100</v>
      </c>
      <c r="AK12" s="40">
        <v>100</v>
      </c>
      <c r="AL12" s="40">
        <v>100</v>
      </c>
      <c r="AM12" s="40"/>
      <c r="AN12" s="47">
        <v>100</v>
      </c>
      <c r="AO12" s="49"/>
      <c r="AP12" s="54"/>
      <c r="AQ12" s="51"/>
      <c r="AR12" s="37"/>
      <c r="AS12" s="38"/>
      <c r="AT12" s="3"/>
      <c r="AU12" s="3"/>
      <c r="AV12" s="38"/>
      <c r="AW12" s="38"/>
      <c r="AX12" s="38"/>
      <c r="AY12" s="37"/>
      <c r="AZ12" s="3"/>
      <c r="BA12" s="3"/>
      <c r="BB12" s="3"/>
      <c r="BC12" s="3"/>
      <c r="BD12" s="3"/>
      <c r="BE12" s="36">
        <f>IF(COUNT(AG12:BD12)&gt;1,(1*(SUM(AG12:BD12)-MIN(AG12:BD12))/(COUNT(AG12:BD12)-1)),IF(COUNT(AG12:BD12)=1,1*SUM(AG12:BD12),0))</f>
        <v>100</v>
      </c>
      <c r="BF12" s="4"/>
      <c r="BG12" s="3">
        <v>94</v>
      </c>
      <c r="BH12" s="3">
        <v>99</v>
      </c>
      <c r="BI12" s="3">
        <v>95</v>
      </c>
      <c r="BJ12" s="3">
        <v>0</v>
      </c>
      <c r="BK12" s="3">
        <v>100</v>
      </c>
      <c r="BL12" s="3">
        <v>100</v>
      </c>
      <c r="BM12" s="36">
        <f>BN12</f>
        <v>488</v>
      </c>
      <c r="BN12" s="6">
        <f>IF($E$4=1,IF(COUNT(BG12:BL12)=6,(SUM(BG12:BL12)-MIN(BG12:BL12)),SUM(BG12:BL12)),IF($E$4=0.5,SUM(BG12:BI12),0))</f>
        <v>488</v>
      </c>
    </row>
    <row r="13" spans="1:66" ht="12.75" customHeight="1">
      <c r="A13" s="1"/>
      <c r="B13" s="35"/>
      <c r="C13" s="2"/>
      <c r="D13" s="7">
        <v>1229</v>
      </c>
      <c r="E13" s="4"/>
      <c r="F13" s="36">
        <f>ROUND(SUM(K13:O13),0)</f>
        <v>918</v>
      </c>
      <c r="G13" s="36">
        <f>100*F13/$J$4</f>
        <v>91.8</v>
      </c>
      <c r="H13" s="3"/>
      <c r="I13" s="3" t="s">
        <v>33</v>
      </c>
      <c r="J13" s="4"/>
      <c r="K13" s="36">
        <f>U13</f>
        <v>533</v>
      </c>
      <c r="L13" s="36">
        <f>W13</f>
        <v>44</v>
      </c>
      <c r="M13" s="36">
        <f>AE13</f>
        <v>47</v>
      </c>
      <c r="N13" s="36">
        <f>$E$4*BE13*1.5</f>
        <v>146.25</v>
      </c>
      <c r="O13" s="36">
        <f>0.3*BN13</f>
        <v>147.6</v>
      </c>
      <c r="P13" s="4"/>
      <c r="Q13" s="3">
        <v>169</v>
      </c>
      <c r="R13" s="3">
        <v>151</v>
      </c>
      <c r="S13" s="3">
        <v>186</v>
      </c>
      <c r="T13" s="3">
        <v>178</v>
      </c>
      <c r="U13" s="36">
        <f>SUM(Q13:T13)-IF(($U$1=4),IF((V13=4),MIN(Q13:T13),0),0)</f>
        <v>533</v>
      </c>
      <c r="V13" s="4">
        <f>COUNT(Q13:T13)</f>
        <v>4</v>
      </c>
      <c r="W13" s="32">
        <v>44</v>
      </c>
      <c r="X13" s="4"/>
      <c r="Y13" s="43">
        <v>8</v>
      </c>
      <c r="Z13" s="42">
        <v>9</v>
      </c>
      <c r="AA13" s="41"/>
      <c r="AB13" s="48">
        <v>10</v>
      </c>
      <c r="AC13" s="46">
        <v>10</v>
      </c>
      <c r="AD13" s="55">
        <v>10</v>
      </c>
      <c r="AE13" s="36">
        <f>SUM(Y13:AD13)-IF(($AE$1=6),IF((AF13=6),MIN(Y13:AD13),0),0)</f>
        <v>47</v>
      </c>
      <c r="AF13" s="4">
        <f>COUNT(Y13:AD13)</f>
        <v>5</v>
      </c>
      <c r="AG13" s="40">
        <v>85</v>
      </c>
      <c r="AH13" s="40">
        <v>90</v>
      </c>
      <c r="AI13" s="40">
        <v>100</v>
      </c>
      <c r="AJ13" s="39">
        <v>100</v>
      </c>
      <c r="AK13" s="40">
        <v>95</v>
      </c>
      <c r="AL13" s="40">
        <v>100</v>
      </c>
      <c r="AM13" s="40"/>
      <c r="AN13" s="47">
        <v>100</v>
      </c>
      <c r="AO13" s="50"/>
      <c r="AP13" s="54"/>
      <c r="AQ13" s="51"/>
      <c r="AR13" s="38"/>
      <c r="AS13" s="38"/>
      <c r="AT13" s="37"/>
      <c r="AU13" s="3"/>
      <c r="AV13" s="38"/>
      <c r="AW13" s="38"/>
      <c r="AX13" s="38"/>
      <c r="AY13" s="38"/>
      <c r="AZ13" s="3"/>
      <c r="BA13" s="37"/>
      <c r="BB13" s="3"/>
      <c r="BC13" s="3"/>
      <c r="BD13" s="38"/>
      <c r="BE13" s="36">
        <f>IF(COUNT(AG13:BD13)&gt;1,(1*(SUM(AG13:BD13)-MIN(AG13:BD13))/(COUNT(AG13:BD13)-1)),IF(COUNT(AG13:BD13)=1,1*SUM(AG13:BD13),0))</f>
        <v>97.5</v>
      </c>
      <c r="BF13" s="4"/>
      <c r="BG13" s="3">
        <v>91</v>
      </c>
      <c r="BH13" s="3">
        <v>100</v>
      </c>
      <c r="BI13" s="3">
        <v>95</v>
      </c>
      <c r="BJ13" s="3">
        <v>97</v>
      </c>
      <c r="BK13" s="3">
        <v>100</v>
      </c>
      <c r="BL13" s="3">
        <v>100</v>
      </c>
      <c r="BM13" s="36">
        <f>BN13</f>
        <v>492</v>
      </c>
      <c r="BN13" s="6">
        <f>IF($E$4=1,IF(COUNT(BG13:BL13)=6,(SUM(BG13:BL13)-MIN(BG13:BL13)),SUM(BG13:BL13)),IF($E$4=0.5,SUM(BG13:BI13),0))</f>
        <v>492</v>
      </c>
    </row>
    <row r="14" spans="1:66" ht="12.75" customHeight="1">
      <c r="A14" s="1"/>
      <c r="B14" s="35"/>
      <c r="C14" s="2"/>
      <c r="D14" s="7">
        <v>1231</v>
      </c>
      <c r="E14" s="4"/>
      <c r="F14" s="36">
        <f>ROUND(SUM(K14:O14),0)</f>
        <v>799</v>
      </c>
      <c r="G14" s="36">
        <f>100*F14/$J$4</f>
        <v>79.9</v>
      </c>
      <c r="H14" s="3"/>
      <c r="I14" s="3" t="s">
        <v>35</v>
      </c>
      <c r="J14" s="4"/>
      <c r="K14" s="36">
        <f>U14</f>
        <v>456</v>
      </c>
      <c r="L14" s="36">
        <f>W14</f>
        <v>26</v>
      </c>
      <c r="M14" s="36">
        <f>AE14</f>
        <v>49</v>
      </c>
      <c r="N14" s="36">
        <f>$E$4*BE14*1.5</f>
        <v>128.57142857142856</v>
      </c>
      <c r="O14" s="36">
        <f>0.3*BN14</f>
        <v>139.2</v>
      </c>
      <c r="P14" s="4"/>
      <c r="Q14" s="3">
        <v>140</v>
      </c>
      <c r="R14" s="3">
        <v>144</v>
      </c>
      <c r="S14" s="3">
        <v>116</v>
      </c>
      <c r="T14" s="3">
        <v>172</v>
      </c>
      <c r="U14" s="36">
        <f>SUM(Q14:T14)-IF(($U$1=4),IF((V14=4),MIN(Q14:T14),0),0)</f>
        <v>456</v>
      </c>
      <c r="V14" s="4">
        <f>COUNT(Q14:T14)</f>
        <v>4</v>
      </c>
      <c r="W14" s="32">
        <v>26</v>
      </c>
      <c r="X14" s="4"/>
      <c r="Y14" s="43">
        <v>10</v>
      </c>
      <c r="Z14" s="42">
        <v>9</v>
      </c>
      <c r="AA14" s="41">
        <v>10</v>
      </c>
      <c r="AB14" s="48">
        <v>10</v>
      </c>
      <c r="AC14" s="46">
        <v>10</v>
      </c>
      <c r="AD14" s="55"/>
      <c r="AE14" s="36">
        <f>SUM(Y14:AD14)-IF(($AE$1=6),IF((AF14=6),MIN(Y14:AD14),0),0)</f>
        <v>49</v>
      </c>
      <c r="AF14" s="4">
        <f>COUNT(Y14:AD14)</f>
        <v>5</v>
      </c>
      <c r="AG14" s="40">
        <v>100</v>
      </c>
      <c r="AH14" s="39">
        <v>100</v>
      </c>
      <c r="AI14" s="40">
        <v>0</v>
      </c>
      <c r="AJ14" s="39">
        <v>0</v>
      </c>
      <c r="AK14" s="40">
        <v>100</v>
      </c>
      <c r="AL14" s="40">
        <v>100</v>
      </c>
      <c r="AM14" s="40">
        <v>100</v>
      </c>
      <c r="AN14" s="47">
        <v>100</v>
      </c>
      <c r="AO14" s="49"/>
      <c r="AP14" s="54"/>
      <c r="AQ14" s="51"/>
      <c r="AR14" s="38"/>
      <c r="AS14" s="38"/>
      <c r="AT14" s="38"/>
      <c r="AU14" s="3"/>
      <c r="AV14" s="38"/>
      <c r="AW14" s="38"/>
      <c r="AX14" s="38"/>
      <c r="AY14" s="37"/>
      <c r="AZ14" s="3"/>
      <c r="BA14" s="38"/>
      <c r="BB14" s="3"/>
      <c r="BC14" s="3"/>
      <c r="BD14" s="3"/>
      <c r="BE14" s="36">
        <f>IF(COUNT(AG14:BD14)&gt;1,(1*(SUM(AG14:BD14)-MIN(AG14:BD14))/(COUNT(AG14:BD14)-1)),IF(COUNT(AG14:BD14)=1,1*SUM(AG14:BD14),0))</f>
        <v>85.71428571428571</v>
      </c>
      <c r="BF14" s="4"/>
      <c r="BG14" s="3">
        <v>96</v>
      </c>
      <c r="BH14" s="3">
        <v>0</v>
      </c>
      <c r="BI14" s="3">
        <v>95</v>
      </c>
      <c r="BJ14" s="3">
        <v>93</v>
      </c>
      <c r="BK14" s="3">
        <v>83</v>
      </c>
      <c r="BL14" s="3">
        <v>97</v>
      </c>
      <c r="BM14" s="36">
        <f>BN14</f>
        <v>464</v>
      </c>
      <c r="BN14" s="6">
        <f>IF($E$4=1,IF(COUNT(BG14:BL14)=6,(SUM(BG14:BL14)-MIN(BG14:BL14)),SUM(BG14:BL14)),IF($E$4=0.5,SUM(BG14:BI14),0))</f>
        <v>464</v>
      </c>
    </row>
    <row r="15" spans="1:66" ht="12.75" customHeight="1">
      <c r="A15" s="1"/>
      <c r="B15" s="35"/>
      <c r="C15" s="2"/>
      <c r="D15" s="7">
        <v>1233</v>
      </c>
      <c r="E15" s="4"/>
      <c r="F15" s="36">
        <f>ROUND(SUM(K15:O15),0)</f>
        <v>822</v>
      </c>
      <c r="G15" s="36">
        <f>100*F15/$J$4</f>
        <v>82.2</v>
      </c>
      <c r="H15" s="3"/>
      <c r="I15" s="3" t="s">
        <v>35</v>
      </c>
      <c r="J15" s="4"/>
      <c r="K15" s="36">
        <f>U15</f>
        <v>491</v>
      </c>
      <c r="L15" s="36">
        <f>W15</f>
        <v>26</v>
      </c>
      <c r="M15" s="36">
        <f>AE15</f>
        <v>43</v>
      </c>
      <c r="N15" s="36">
        <f>$E$4*BE15*1.5</f>
        <v>115.5</v>
      </c>
      <c r="O15" s="36">
        <f>0.3*BN15</f>
        <v>146.1</v>
      </c>
      <c r="P15" s="4"/>
      <c r="Q15" s="3">
        <v>145</v>
      </c>
      <c r="R15" s="3">
        <v>172</v>
      </c>
      <c r="S15" s="3">
        <v>174</v>
      </c>
      <c r="T15" s="3">
        <v>52</v>
      </c>
      <c r="U15" s="36">
        <f>SUM(Q15:T15)-IF(($U$1=4),IF((V15=4),MIN(Q15:T15),0),0)</f>
        <v>491</v>
      </c>
      <c r="V15" s="4">
        <f>COUNT(Q15:T15)</f>
        <v>4</v>
      </c>
      <c r="W15" s="32">
        <v>26</v>
      </c>
      <c r="X15" s="4"/>
      <c r="Y15" s="43">
        <v>0</v>
      </c>
      <c r="Z15" s="42">
        <v>7</v>
      </c>
      <c r="AA15" s="41">
        <v>10</v>
      </c>
      <c r="AB15" s="48">
        <v>6</v>
      </c>
      <c r="AC15" s="46">
        <v>10</v>
      </c>
      <c r="AD15" s="55">
        <v>10</v>
      </c>
      <c r="AE15" s="36">
        <f>SUM(Y15:AD15)-IF(($AE$1=6),IF((AF15=6),MIN(Y15:AD15),0),0)</f>
        <v>43</v>
      </c>
      <c r="AF15" s="4">
        <f>COUNT(Y15:AD15)</f>
        <v>6</v>
      </c>
      <c r="AG15" s="40">
        <v>90</v>
      </c>
      <c r="AH15" s="40">
        <v>95</v>
      </c>
      <c r="AI15" s="40">
        <v>100</v>
      </c>
      <c r="AJ15" s="39">
        <v>0</v>
      </c>
      <c r="AK15" s="40">
        <v>100</v>
      </c>
      <c r="AL15" s="40">
        <v>0</v>
      </c>
      <c r="AM15" s="40"/>
      <c r="AN15" s="47"/>
      <c r="AO15" s="49"/>
      <c r="AP15" s="54"/>
      <c r="AQ15" s="51"/>
      <c r="AR15" s="38"/>
      <c r="AS15" s="37"/>
      <c r="AT15" s="3"/>
      <c r="AU15" s="3"/>
      <c r="AV15" s="38"/>
      <c r="AW15" s="38"/>
      <c r="AX15" s="38"/>
      <c r="AY15" s="38"/>
      <c r="AZ15" s="37"/>
      <c r="BA15" s="3"/>
      <c r="BB15" s="3"/>
      <c r="BC15" s="3"/>
      <c r="BD15" s="3"/>
      <c r="BE15" s="36">
        <f>IF(COUNT(AG15:BD15)&gt;1,(1*(SUM(AG15:BD15)-MIN(AG15:BD15))/(COUNT(AG15:BD15)-1)),IF(COUNT(AG15:BD15)=1,1*SUM(AG15:BD15),0))</f>
        <v>77</v>
      </c>
      <c r="BF15" s="4"/>
      <c r="BG15" s="3">
        <v>96</v>
      </c>
      <c r="BH15" s="3">
        <v>98</v>
      </c>
      <c r="BI15" s="3">
        <v>94</v>
      </c>
      <c r="BJ15" s="3">
        <v>99</v>
      </c>
      <c r="BK15" s="3">
        <v>100</v>
      </c>
      <c r="BL15" s="3">
        <v>0</v>
      </c>
      <c r="BM15" s="36">
        <f>BN15</f>
        <v>487</v>
      </c>
      <c r="BN15" s="6">
        <f>IF($E$4=1,IF(COUNT(BG15:BL15)=6,(SUM(BG15:BL15)-MIN(BG15:BL15)),SUM(BG15:BL15)),IF($E$4=0.5,SUM(BG15:BI15),0))</f>
        <v>487</v>
      </c>
    </row>
    <row r="16" spans="1:69" ht="12.75" customHeight="1">
      <c r="A16" s="1"/>
      <c r="B16" s="35"/>
      <c r="C16" s="2"/>
      <c r="D16" s="7">
        <v>1239</v>
      </c>
      <c r="E16" s="4"/>
      <c r="F16" s="36">
        <f>ROUND(SUM(K16:O16),0)</f>
        <v>700</v>
      </c>
      <c r="G16" s="36">
        <f>100*F16/$J$4</f>
        <v>70</v>
      </c>
      <c r="H16" s="3"/>
      <c r="I16" s="3" t="s">
        <v>34</v>
      </c>
      <c r="J16" s="4"/>
      <c r="K16" s="36">
        <f>U16</f>
        <v>404</v>
      </c>
      <c r="L16" s="36">
        <f>W16</f>
        <v>8</v>
      </c>
      <c r="M16" s="36">
        <f>AE16</f>
        <v>30</v>
      </c>
      <c r="N16" s="36">
        <f>$E$4*BE16*1.5</f>
        <v>115.5</v>
      </c>
      <c r="O16" s="36">
        <f>0.3*BN16</f>
        <v>142.2</v>
      </c>
      <c r="P16" s="4"/>
      <c r="Q16" s="3">
        <v>126</v>
      </c>
      <c r="R16" s="3">
        <v>125</v>
      </c>
      <c r="S16" s="3">
        <v>153</v>
      </c>
      <c r="T16" s="3"/>
      <c r="U16" s="36">
        <f>SUM(Q16:T16)-IF(($U$1=4),IF((V16=4),MIN(Q16:T16),0),0)</f>
        <v>404</v>
      </c>
      <c r="V16" s="4">
        <f>COUNT(Q16:T16)</f>
        <v>3</v>
      </c>
      <c r="W16" s="32">
        <v>8</v>
      </c>
      <c r="X16" s="4"/>
      <c r="Y16" s="43">
        <v>3</v>
      </c>
      <c r="Z16" s="42">
        <v>9</v>
      </c>
      <c r="AA16" s="41">
        <v>7</v>
      </c>
      <c r="AB16" s="48"/>
      <c r="AC16" s="46">
        <v>6</v>
      </c>
      <c r="AD16" s="55">
        <v>5</v>
      </c>
      <c r="AE16" s="36">
        <f>SUM(Y16:AD16)-IF(($AE$1=6),IF((AF16=6),MIN(Y16:AD16),0),0)</f>
        <v>30</v>
      </c>
      <c r="AF16" s="4">
        <f>COUNT(Y16:AD16)</f>
        <v>5</v>
      </c>
      <c r="AG16" s="40">
        <v>0</v>
      </c>
      <c r="AH16" s="40">
        <v>100</v>
      </c>
      <c r="AI16" s="40">
        <v>0</v>
      </c>
      <c r="AJ16" s="39">
        <v>95</v>
      </c>
      <c r="AK16" s="40">
        <v>90</v>
      </c>
      <c r="AL16" s="39">
        <v>100</v>
      </c>
      <c r="AM16" s="39"/>
      <c r="AN16" s="47"/>
      <c r="AO16" s="50"/>
      <c r="AP16" s="54"/>
      <c r="AQ16" s="51"/>
      <c r="AR16" s="38"/>
      <c r="AS16" s="38"/>
      <c r="AT16" s="3"/>
      <c r="AU16" s="3"/>
      <c r="AV16" s="38"/>
      <c r="AW16" s="37"/>
      <c r="AX16" s="38"/>
      <c r="AY16" s="38"/>
      <c r="AZ16" s="3"/>
      <c r="BA16" s="3"/>
      <c r="BB16" s="3"/>
      <c r="BC16" s="3"/>
      <c r="BD16" s="3"/>
      <c r="BE16" s="36">
        <f>IF(COUNT(AG16:BD16)&gt;1,(1*(SUM(AG16:BD16)-MIN(AG16:BD16))/(COUNT(AG16:BD16)-1)),IF(COUNT(AG16:BD16)=1,1*SUM(AG16:BD16),0))</f>
        <v>77</v>
      </c>
      <c r="BF16" s="4"/>
      <c r="BG16" s="3">
        <v>98</v>
      </c>
      <c r="BH16" s="3">
        <v>94</v>
      </c>
      <c r="BI16" s="3">
        <v>90</v>
      </c>
      <c r="BJ16" s="3">
        <v>96</v>
      </c>
      <c r="BK16" s="3">
        <v>96</v>
      </c>
      <c r="BL16" s="3">
        <v>0</v>
      </c>
      <c r="BM16" s="36">
        <f>BN16</f>
        <v>474</v>
      </c>
      <c r="BN16" s="6">
        <f>IF($E$4=1,IF(COUNT(BG16:BL16)=6,(SUM(BG16:BL16)-MIN(BG16:BL16)),SUM(BG16:BL16)),IF($E$4=0.5,SUM(BG16:BI16),0))</f>
        <v>474</v>
      </c>
      <c r="BQ16" t="s">
        <v>26</v>
      </c>
    </row>
    <row r="17" spans="1:66" ht="12.75" customHeight="1">
      <c r="A17" s="1"/>
      <c r="B17" s="35"/>
      <c r="C17" s="2"/>
      <c r="D17" s="7">
        <v>1243</v>
      </c>
      <c r="E17" s="4"/>
      <c r="F17" s="36">
        <f>ROUND(SUM(K17:O17),0)</f>
        <v>739</v>
      </c>
      <c r="G17" s="36">
        <f>100*F17/$J$4</f>
        <v>73.9</v>
      </c>
      <c r="H17" s="3"/>
      <c r="I17" s="3" t="s">
        <v>34</v>
      </c>
      <c r="J17" s="4"/>
      <c r="K17" s="36">
        <f>U17</f>
        <v>382</v>
      </c>
      <c r="L17" s="36">
        <f>W17</f>
        <v>20</v>
      </c>
      <c r="M17" s="36">
        <f>AE17</f>
        <v>48</v>
      </c>
      <c r="N17" s="36">
        <f>$E$4*BE17*1.5</f>
        <v>143.75</v>
      </c>
      <c r="O17" s="36">
        <f>0.3*BN17</f>
        <v>144.9</v>
      </c>
      <c r="P17" s="4"/>
      <c r="Q17" s="3">
        <v>72</v>
      </c>
      <c r="R17" s="3">
        <v>133</v>
      </c>
      <c r="S17" s="3">
        <v>142</v>
      </c>
      <c r="T17" s="3">
        <v>107</v>
      </c>
      <c r="U17" s="36">
        <f>SUM(Q17:T17)-IF(($U$1=4),IF((V17=4),MIN(Q17:T17),0),0)</f>
        <v>382</v>
      </c>
      <c r="V17" s="4">
        <f>COUNT(Q17:T17)</f>
        <v>4</v>
      </c>
      <c r="W17" s="32">
        <v>20</v>
      </c>
      <c r="X17" s="4"/>
      <c r="Y17" s="43">
        <v>10</v>
      </c>
      <c r="Z17" s="42">
        <v>8</v>
      </c>
      <c r="AA17" s="41">
        <v>10</v>
      </c>
      <c r="AB17" s="48">
        <v>8</v>
      </c>
      <c r="AC17" s="46">
        <v>10</v>
      </c>
      <c r="AD17" s="55">
        <v>10</v>
      </c>
      <c r="AE17" s="36">
        <f>SUM(Y17:AD17)-IF(($AE$1=6),IF((AF17=6),MIN(Y17:AD17),0),0)</f>
        <v>48</v>
      </c>
      <c r="AF17" s="4">
        <f>COUNT(Y17:AD17)</f>
        <v>6</v>
      </c>
      <c r="AG17" s="40">
        <v>100</v>
      </c>
      <c r="AH17" s="40">
        <v>100</v>
      </c>
      <c r="AI17" s="40">
        <v>90</v>
      </c>
      <c r="AJ17" s="39">
        <v>100</v>
      </c>
      <c r="AK17" s="40">
        <v>100</v>
      </c>
      <c r="AL17" s="40">
        <v>0</v>
      </c>
      <c r="AM17" s="40"/>
      <c r="AN17" s="47">
        <v>85</v>
      </c>
      <c r="AO17" s="49"/>
      <c r="AP17" s="54"/>
      <c r="AQ17" s="51"/>
      <c r="AR17" s="38"/>
      <c r="AS17" s="38"/>
      <c r="AT17" s="3"/>
      <c r="AU17" s="3"/>
      <c r="AV17" s="38"/>
      <c r="AW17" s="37"/>
      <c r="AX17" s="38"/>
      <c r="AY17" s="38"/>
      <c r="AZ17" s="58"/>
      <c r="BA17" s="38"/>
      <c r="BB17" s="3"/>
      <c r="BC17" s="3"/>
      <c r="BD17" s="3"/>
      <c r="BE17" s="36">
        <f>IF(COUNT(AG17:BD17)&gt;1,(1*(SUM(AG17:BD17)-MIN(AG17:BD17))/(COUNT(AG17:BD17)-1)),IF(COUNT(AG17:BD17)=1,1*SUM(AG17:BD17),0))</f>
        <v>95.83333333333333</v>
      </c>
      <c r="BF17" s="4"/>
      <c r="BG17" s="3">
        <v>90</v>
      </c>
      <c r="BH17" s="3">
        <v>97</v>
      </c>
      <c r="BI17" s="3">
        <v>0</v>
      </c>
      <c r="BJ17" s="3">
        <v>98</v>
      </c>
      <c r="BK17" s="3">
        <v>98</v>
      </c>
      <c r="BL17" s="3">
        <v>100</v>
      </c>
      <c r="BM17" s="36">
        <f>BN17</f>
        <v>483</v>
      </c>
      <c r="BN17" s="6">
        <f>IF($E$4=1,IF(COUNT(BG17:BL17)=6,(SUM(BG17:BL17)-MIN(BG17:BL17)),SUM(BG17:BL17)),IF($E$4=0.5,SUM(BG17:BI17),0))</f>
        <v>483</v>
      </c>
    </row>
    <row r="18" spans="1:66" ht="12.75" customHeight="1">
      <c r="A18" s="1"/>
      <c r="B18" s="35"/>
      <c r="C18" s="2"/>
      <c r="D18" s="7">
        <v>1245</v>
      </c>
      <c r="E18" s="4"/>
      <c r="F18" s="36">
        <f>ROUND(SUM(K18:O18),0)</f>
        <v>906</v>
      </c>
      <c r="G18" s="36">
        <f>100*F18/$J$4</f>
        <v>90.6</v>
      </c>
      <c r="H18" s="3"/>
      <c r="I18" s="3" t="s">
        <v>33</v>
      </c>
      <c r="J18" s="4"/>
      <c r="K18" s="36">
        <f>U18</f>
        <v>512</v>
      </c>
      <c r="L18" s="36">
        <f>W18</f>
        <v>50</v>
      </c>
      <c r="M18" s="36">
        <f>AE18</f>
        <v>47</v>
      </c>
      <c r="N18" s="36">
        <f>$E$4*BE18*1.5</f>
        <v>147</v>
      </c>
      <c r="O18" s="36">
        <f>0.3*BN18</f>
        <v>149.7</v>
      </c>
      <c r="P18" s="4"/>
      <c r="Q18" s="3">
        <v>176</v>
      </c>
      <c r="R18" s="3">
        <v>166</v>
      </c>
      <c r="S18" s="3">
        <v>153</v>
      </c>
      <c r="T18" s="3">
        <v>170</v>
      </c>
      <c r="U18" s="36">
        <f>SUM(Q18:T18)-IF(($U$1=4),IF((V18=4),MIN(Q18:T18),0),0)</f>
        <v>512</v>
      </c>
      <c r="V18" s="4">
        <f>COUNT(Q18:T18)</f>
        <v>4</v>
      </c>
      <c r="W18" s="32">
        <v>50</v>
      </c>
      <c r="X18" s="4"/>
      <c r="Y18" s="43">
        <v>8</v>
      </c>
      <c r="Z18" s="42">
        <v>9</v>
      </c>
      <c r="AA18" s="41">
        <v>10</v>
      </c>
      <c r="AB18" s="48">
        <v>8</v>
      </c>
      <c r="AC18" s="46">
        <v>10</v>
      </c>
      <c r="AD18" s="55">
        <v>10</v>
      </c>
      <c r="AE18" s="36">
        <f>SUM(Y18:AD18)-IF(($AE$1=6),IF((AF18=6),MIN(Y18:AD18),0),0)</f>
        <v>47</v>
      </c>
      <c r="AF18" s="4">
        <f>COUNT(Y18:AD18)</f>
        <v>6</v>
      </c>
      <c r="AG18" s="40">
        <v>90</v>
      </c>
      <c r="AH18" s="40">
        <v>95</v>
      </c>
      <c r="AI18" s="40">
        <v>100</v>
      </c>
      <c r="AJ18" s="39">
        <v>100</v>
      </c>
      <c r="AK18" s="39">
        <v>95</v>
      </c>
      <c r="AL18" s="40"/>
      <c r="AM18" s="40"/>
      <c r="AN18" s="47">
        <v>100</v>
      </c>
      <c r="AO18" s="49"/>
      <c r="AP18" s="54"/>
      <c r="AQ18" s="51"/>
      <c r="AR18" s="38"/>
      <c r="AS18" s="38"/>
      <c r="AT18" s="3"/>
      <c r="AU18" s="58"/>
      <c r="AV18" s="38"/>
      <c r="AW18" s="38"/>
      <c r="AX18" s="38"/>
      <c r="AY18" s="38"/>
      <c r="AZ18" s="3"/>
      <c r="BA18" s="58"/>
      <c r="BB18" s="3"/>
      <c r="BC18" s="3"/>
      <c r="BD18" s="3"/>
      <c r="BE18" s="36">
        <f>IF(COUNT(AG18:BD18)&gt;1,(1*(SUM(AG18:BD18)-MIN(AG18:BD18))/(COUNT(AG18:BD18)-1)),IF(COUNT(AG18:BD18)=1,1*SUM(AG18:BD18),0))</f>
        <v>98</v>
      </c>
      <c r="BF18" s="4"/>
      <c r="BG18" s="3">
        <v>93</v>
      </c>
      <c r="BH18" s="3">
        <v>100</v>
      </c>
      <c r="BI18" s="3">
        <v>99</v>
      </c>
      <c r="BJ18" s="3">
        <v>100</v>
      </c>
      <c r="BK18" s="3">
        <v>100</v>
      </c>
      <c r="BL18" s="3">
        <v>100</v>
      </c>
      <c r="BM18" s="36">
        <f>BN18</f>
        <v>499</v>
      </c>
      <c r="BN18" s="6">
        <f>IF($E$4=1,IF(COUNT(BG18:BL18)=6,(SUM(BG18:BL18)-MIN(BG18:BL18)),SUM(BG18:BL18)),IF($E$4=0.5,SUM(BG18:BI18),0))</f>
        <v>499</v>
      </c>
    </row>
    <row r="19" spans="1:66" ht="12.75" customHeight="1">
      <c r="A19" s="1"/>
      <c r="B19" s="35"/>
      <c r="C19" s="2"/>
      <c r="D19" s="7">
        <v>1246</v>
      </c>
      <c r="E19" s="4"/>
      <c r="F19" s="36">
        <f>ROUND(SUM(K19:O19),0)</f>
        <v>718</v>
      </c>
      <c r="G19" s="36">
        <f>100*F19/$J$4</f>
        <v>71.8</v>
      </c>
      <c r="H19" s="3"/>
      <c r="I19" s="3" t="s">
        <v>34</v>
      </c>
      <c r="J19" s="4"/>
      <c r="K19" s="36">
        <f>U19</f>
        <v>374</v>
      </c>
      <c r="L19" s="36">
        <f>W19</f>
        <v>8</v>
      </c>
      <c r="M19" s="36">
        <f>AE19</f>
        <v>49</v>
      </c>
      <c r="N19" s="36">
        <f>$E$4*BE19*1.5</f>
        <v>145</v>
      </c>
      <c r="O19" s="36">
        <f>0.3*BN19</f>
        <v>141.9</v>
      </c>
      <c r="P19" s="4"/>
      <c r="Q19" s="3">
        <v>140</v>
      </c>
      <c r="R19" s="3">
        <v>84</v>
      </c>
      <c r="S19" s="3">
        <v>150</v>
      </c>
      <c r="T19" s="3"/>
      <c r="U19" s="36">
        <f>SUM(Q19:T19)-IF(($U$1=4),IF((V19=4),MIN(Q19:T19),0),0)</f>
        <v>374</v>
      </c>
      <c r="V19" s="4">
        <f>COUNT(Q19:T19)</f>
        <v>3</v>
      </c>
      <c r="W19" s="32">
        <v>8</v>
      </c>
      <c r="X19" s="4"/>
      <c r="Y19" s="43">
        <v>10</v>
      </c>
      <c r="Z19" s="42">
        <v>9</v>
      </c>
      <c r="AA19" s="41">
        <v>10</v>
      </c>
      <c r="AB19" s="48">
        <v>10</v>
      </c>
      <c r="AC19" s="46">
        <v>9</v>
      </c>
      <c r="AD19" s="55">
        <v>10</v>
      </c>
      <c r="AE19" s="36">
        <f>SUM(Y19:AD19)-IF(($AE$1=6),IF((AF19=6),MIN(Y19:AD19),0),0)</f>
        <v>49</v>
      </c>
      <c r="AF19" s="4">
        <f>COUNT(Y19:AD19)</f>
        <v>6</v>
      </c>
      <c r="AG19" s="39">
        <v>100</v>
      </c>
      <c r="AH19" s="40">
        <v>100</v>
      </c>
      <c r="AI19" s="40">
        <v>85</v>
      </c>
      <c r="AJ19" s="39">
        <v>100</v>
      </c>
      <c r="AK19" s="40">
        <v>95</v>
      </c>
      <c r="AL19" s="40">
        <v>0</v>
      </c>
      <c r="AM19" s="40"/>
      <c r="AN19" s="47">
        <v>100</v>
      </c>
      <c r="AO19" s="49"/>
      <c r="AP19" s="54"/>
      <c r="AQ19" s="51"/>
      <c r="AR19" s="38"/>
      <c r="AS19" s="37"/>
      <c r="AT19" s="3"/>
      <c r="AU19" s="3"/>
      <c r="AV19" s="38"/>
      <c r="AW19" s="38"/>
      <c r="AX19" s="38"/>
      <c r="AY19" s="37"/>
      <c r="AZ19" s="3"/>
      <c r="BA19" s="3"/>
      <c r="BB19" s="3"/>
      <c r="BC19" s="3"/>
      <c r="BD19" s="3"/>
      <c r="BE19" s="36">
        <f>IF(COUNT(AG19:BD19)&gt;1,(1*(SUM(AG19:BD19)-MIN(AG19:BD19))/(COUNT(AG19:BD19)-1)),IF(COUNT(AG19:BD19)=1,1*SUM(AG19:BD19),0))</f>
        <v>96.66666666666667</v>
      </c>
      <c r="BF19" s="4"/>
      <c r="BG19" s="3">
        <v>96</v>
      </c>
      <c r="BH19" s="3">
        <v>92</v>
      </c>
      <c r="BI19" s="3">
        <v>94</v>
      </c>
      <c r="BJ19" s="3">
        <v>100</v>
      </c>
      <c r="BK19" s="3">
        <v>91</v>
      </c>
      <c r="BL19" s="3">
        <v>0</v>
      </c>
      <c r="BM19" s="36">
        <f>BN19</f>
        <v>473</v>
      </c>
      <c r="BN19" s="6">
        <f>IF($E$4=1,IF(COUNT(BG19:BL19)=6,(SUM(BG19:BL19)-MIN(BG19:BL19)),SUM(BG19:BL19)),IF($E$4=0.5,SUM(BG19:BI19),0))</f>
        <v>473</v>
      </c>
    </row>
    <row r="20" spans="1:66" ht="12.75" customHeight="1">
      <c r="A20" s="1"/>
      <c r="B20" s="35"/>
      <c r="C20" s="2"/>
      <c r="D20" s="7">
        <v>1248</v>
      </c>
      <c r="E20" s="4"/>
      <c r="F20" s="36">
        <f>ROUND(SUM(K20:O20),0)</f>
        <v>795</v>
      </c>
      <c r="G20" s="36">
        <f>100*F20/$J$4</f>
        <v>79.5</v>
      </c>
      <c r="H20" s="3"/>
      <c r="I20" s="3" t="s">
        <v>35</v>
      </c>
      <c r="J20" s="4"/>
      <c r="K20" s="36">
        <f>U20</f>
        <v>430</v>
      </c>
      <c r="L20" s="36">
        <f>W20</f>
        <v>20</v>
      </c>
      <c r="M20" s="36">
        <f>AE20</f>
        <v>46</v>
      </c>
      <c r="N20" s="36">
        <f>$E$4*BE20*1.5</f>
        <v>150</v>
      </c>
      <c r="O20" s="36">
        <f>0.3*BN20</f>
        <v>149.1</v>
      </c>
      <c r="P20" s="4"/>
      <c r="Q20" s="3">
        <v>144</v>
      </c>
      <c r="R20" s="3">
        <v>121</v>
      </c>
      <c r="S20" s="3">
        <v>134</v>
      </c>
      <c r="T20" s="3">
        <v>152</v>
      </c>
      <c r="U20" s="36">
        <f>SUM(Q20:T20)-IF(($U$1=4),IF((V20=4),MIN(Q20:T20),0),0)</f>
        <v>430</v>
      </c>
      <c r="V20" s="4">
        <f>COUNT(Q20:T20)</f>
        <v>4</v>
      </c>
      <c r="W20" s="32">
        <v>20</v>
      </c>
      <c r="X20" s="4"/>
      <c r="Y20" s="43">
        <v>8</v>
      </c>
      <c r="Z20" s="42">
        <v>9</v>
      </c>
      <c r="AA20" s="41">
        <v>10</v>
      </c>
      <c r="AB20" s="48">
        <v>10</v>
      </c>
      <c r="AC20" s="45"/>
      <c r="AD20" s="55">
        <v>9</v>
      </c>
      <c r="AE20" s="36">
        <f>SUM(Y20:AD20)-IF(($AE$1=6),IF((AF20=6),MIN(Y20:AD20),0),0)</f>
        <v>46</v>
      </c>
      <c r="AF20" s="4">
        <f>COUNT(Y20:AD20)</f>
        <v>5</v>
      </c>
      <c r="AG20" s="40">
        <v>100</v>
      </c>
      <c r="AH20" s="40">
        <v>100</v>
      </c>
      <c r="AI20" s="39">
        <v>100</v>
      </c>
      <c r="AJ20" s="39">
        <v>100</v>
      </c>
      <c r="AK20" s="40">
        <v>100</v>
      </c>
      <c r="AL20" s="40">
        <v>100</v>
      </c>
      <c r="AM20" s="40">
        <v>100</v>
      </c>
      <c r="AN20" s="47">
        <v>90</v>
      </c>
      <c r="AO20" s="49"/>
      <c r="AP20" s="54"/>
      <c r="AQ20" s="51"/>
      <c r="AR20" s="38"/>
      <c r="AS20" s="37"/>
      <c r="AT20" s="3"/>
      <c r="AU20" s="38"/>
      <c r="AV20" s="38"/>
      <c r="AW20" s="38"/>
      <c r="AX20" s="38"/>
      <c r="AY20" s="38"/>
      <c r="AZ20" s="3"/>
      <c r="BA20" s="38"/>
      <c r="BB20" s="58"/>
      <c r="BC20" s="58"/>
      <c r="BD20" s="3"/>
      <c r="BE20" s="36">
        <f>IF(COUNT(AG20:BD20)&gt;1,(1*(SUM(AG20:BD20)-MIN(AG20:BD20))/(COUNT(AG20:BD20)-1)),IF(COUNT(AG20:BD20)=1,1*SUM(AG20:BD20),0))</f>
        <v>100</v>
      </c>
      <c r="BF20" s="4"/>
      <c r="BG20" s="3">
        <v>100</v>
      </c>
      <c r="BH20" s="3">
        <v>98</v>
      </c>
      <c r="BI20" s="3">
        <v>99</v>
      </c>
      <c r="BJ20" s="3">
        <v>100</v>
      </c>
      <c r="BK20" s="3">
        <v>100</v>
      </c>
      <c r="BL20" s="3">
        <v>0</v>
      </c>
      <c r="BM20" s="36">
        <f>BN20</f>
        <v>497</v>
      </c>
      <c r="BN20" s="6">
        <f>IF($E$4=1,IF(COUNT(BG20:BL20)=6,(SUM(BG20:BL20)-MIN(BG20:BL20)),SUM(BG20:BL20)),IF($E$4=0.5,SUM(BG20:BI20),0))</f>
        <v>497</v>
      </c>
    </row>
    <row r="21" spans="1:66" ht="12.75" customHeight="1">
      <c r="A21" s="1"/>
      <c r="B21" s="35"/>
      <c r="C21" s="2"/>
      <c r="D21" s="7">
        <v>1249</v>
      </c>
      <c r="E21" s="4"/>
      <c r="F21" s="36">
        <f>ROUND(SUM(K21:O21),0)</f>
        <v>647</v>
      </c>
      <c r="G21" s="36">
        <f>100*F21/$J$4</f>
        <v>64.7</v>
      </c>
      <c r="H21" s="3"/>
      <c r="I21" s="3" t="s">
        <v>36</v>
      </c>
      <c r="J21" s="4"/>
      <c r="K21" s="36">
        <f>U21</f>
        <v>301</v>
      </c>
      <c r="L21" s="36">
        <f>W21</f>
        <v>26</v>
      </c>
      <c r="M21" s="36">
        <f>AE21</f>
        <v>32</v>
      </c>
      <c r="N21" s="36">
        <f>$E$4*BE21*1.5</f>
        <v>142.5</v>
      </c>
      <c r="O21" s="36">
        <f>0.3*BN21</f>
        <v>145.79999999999998</v>
      </c>
      <c r="P21" s="4"/>
      <c r="Q21" s="3">
        <v>98</v>
      </c>
      <c r="R21" s="3">
        <v>71</v>
      </c>
      <c r="S21" s="3">
        <v>113</v>
      </c>
      <c r="T21" s="3">
        <v>90</v>
      </c>
      <c r="U21" s="36">
        <f>SUM(Q21:T21)-IF(($U$1=4),IF((V21=4),MIN(Q21:T21),0),0)</f>
        <v>301</v>
      </c>
      <c r="V21" s="4">
        <f>COUNT(Q21:T21)</f>
        <v>4</v>
      </c>
      <c r="W21" s="32">
        <v>26</v>
      </c>
      <c r="X21" s="4"/>
      <c r="Y21" s="43">
        <v>3</v>
      </c>
      <c r="Z21" s="42">
        <v>6</v>
      </c>
      <c r="AA21" s="41">
        <v>10</v>
      </c>
      <c r="AB21" s="48">
        <v>4</v>
      </c>
      <c r="AC21" s="46">
        <v>9</v>
      </c>
      <c r="AD21" s="55"/>
      <c r="AE21" s="36">
        <f>SUM(Y21:AD21)-IF(($AE$1=6),IF((AF21=6),MIN(Y21:AD21),0),0)</f>
        <v>32</v>
      </c>
      <c r="AF21" s="4">
        <f>COUNT(Y21:AD21)</f>
        <v>5</v>
      </c>
      <c r="AG21" s="40">
        <v>85</v>
      </c>
      <c r="AH21" s="40">
        <v>80</v>
      </c>
      <c r="AI21" s="40">
        <v>90</v>
      </c>
      <c r="AJ21" s="39">
        <v>100</v>
      </c>
      <c r="AK21" s="40">
        <v>100</v>
      </c>
      <c r="AL21" s="40">
        <v>100</v>
      </c>
      <c r="AM21" s="40"/>
      <c r="AN21" s="47"/>
      <c r="AO21" s="49"/>
      <c r="AP21" s="54"/>
      <c r="AQ21" s="51"/>
      <c r="AR21" s="37"/>
      <c r="AS21" s="38"/>
      <c r="AT21" s="3"/>
      <c r="AU21" s="3"/>
      <c r="AV21" s="38"/>
      <c r="AW21" s="38"/>
      <c r="AX21" s="37"/>
      <c r="AY21" s="38"/>
      <c r="AZ21" s="38"/>
      <c r="BA21" s="3"/>
      <c r="BB21" s="3"/>
      <c r="BC21" s="3"/>
      <c r="BD21" s="3"/>
      <c r="BE21" s="36">
        <f>IF(COUNT(AG21:BD21)&gt;1,(1*(SUM(AG21:BD21)-MIN(AG21:BD21))/(COUNT(AG21:BD21)-1)),IF(COUNT(AG21:BD21)=1,1*SUM(AG21:BD21),0))</f>
        <v>95</v>
      </c>
      <c r="BF21" s="4"/>
      <c r="BG21" s="3">
        <v>100</v>
      </c>
      <c r="BH21" s="3">
        <v>96</v>
      </c>
      <c r="BI21" s="3">
        <v>98</v>
      </c>
      <c r="BJ21" s="3">
        <v>96</v>
      </c>
      <c r="BK21" s="3">
        <v>96</v>
      </c>
      <c r="BL21" s="3">
        <v>0</v>
      </c>
      <c r="BM21" s="36">
        <f>BN21</f>
        <v>486</v>
      </c>
      <c r="BN21" s="6">
        <f>IF($E$4=1,IF(COUNT(BG21:BL21)=6,(SUM(BG21:BL21)-MIN(BG21:BL21)),SUM(BG21:BL21)),IF($E$4=0.5,SUM(BG21:BI21),0))</f>
        <v>486</v>
      </c>
    </row>
    <row r="22" spans="1:66" ht="12.75" customHeight="1">
      <c r="A22" s="1"/>
      <c r="B22" s="35"/>
      <c r="C22" s="2"/>
      <c r="D22" s="7">
        <v>1254</v>
      </c>
      <c r="E22" s="4"/>
      <c r="F22" s="36">
        <f>ROUND(SUM(K22:O22),0)</f>
        <v>803</v>
      </c>
      <c r="G22" s="36">
        <f>100*F22/$J$4</f>
        <v>80.3</v>
      </c>
      <c r="H22" s="3"/>
      <c r="I22" s="3" t="s">
        <v>35</v>
      </c>
      <c r="J22" s="4"/>
      <c r="K22" s="36">
        <f>U22</f>
        <v>436</v>
      </c>
      <c r="L22" s="36">
        <f>W22</f>
        <v>20</v>
      </c>
      <c r="M22" s="36">
        <f>AE22</f>
        <v>50</v>
      </c>
      <c r="N22" s="36">
        <f>$E$4*BE22*1.5</f>
        <v>150</v>
      </c>
      <c r="O22" s="36">
        <f>0.3*BN22</f>
        <v>147</v>
      </c>
      <c r="P22" s="4"/>
      <c r="Q22" s="3">
        <v>155</v>
      </c>
      <c r="R22" s="3">
        <v>160</v>
      </c>
      <c r="S22" s="3">
        <v>121</v>
      </c>
      <c r="T22" s="3"/>
      <c r="U22" s="36">
        <f>SUM(Q22:T22)-IF(($U$1=4),IF((V22=4),MIN(Q22:T22),0),0)</f>
        <v>436</v>
      </c>
      <c r="V22" s="4">
        <f>COUNT(Q22:T22)</f>
        <v>3</v>
      </c>
      <c r="W22" s="32">
        <v>20</v>
      </c>
      <c r="X22" s="4"/>
      <c r="Y22" s="43">
        <v>10</v>
      </c>
      <c r="Z22" s="42">
        <v>10</v>
      </c>
      <c r="AA22" s="41">
        <v>10</v>
      </c>
      <c r="AB22" s="48">
        <v>9</v>
      </c>
      <c r="AC22" s="46">
        <v>10</v>
      </c>
      <c r="AD22" s="55">
        <v>10</v>
      </c>
      <c r="AE22" s="36">
        <f>SUM(Y22:AD22)-IF(($AE$1=6),IF((AF22=6),MIN(Y22:AD22),0),0)</f>
        <v>50</v>
      </c>
      <c r="AF22" s="4">
        <f>COUNT(Y22:AD22)</f>
        <v>6</v>
      </c>
      <c r="AG22" s="40">
        <v>100</v>
      </c>
      <c r="AH22" s="40">
        <v>100</v>
      </c>
      <c r="AI22" s="40">
        <v>100</v>
      </c>
      <c r="AJ22" s="39">
        <v>100</v>
      </c>
      <c r="AK22" s="40">
        <v>100</v>
      </c>
      <c r="AL22" s="40"/>
      <c r="AM22" s="40"/>
      <c r="AN22" s="47">
        <v>90</v>
      </c>
      <c r="AO22" s="49"/>
      <c r="AP22" s="54"/>
      <c r="AQ22" s="51"/>
      <c r="AR22" s="38"/>
      <c r="AS22" s="38"/>
      <c r="AT22" s="58"/>
      <c r="AU22" s="3"/>
      <c r="AV22" s="38"/>
      <c r="AW22" s="38"/>
      <c r="AX22" s="38"/>
      <c r="AY22" s="38"/>
      <c r="AZ22" s="3"/>
      <c r="BA22" s="58"/>
      <c r="BB22" s="3"/>
      <c r="BC22" s="3"/>
      <c r="BD22" s="3"/>
      <c r="BE22" s="36">
        <f>IF(COUNT(AG22:BD22)&gt;1,(1*(SUM(AG22:BD22)-MIN(AG22:BD22))/(COUNT(AG22:BD22)-1)),IF(COUNT(AG22:BD22)=1,1*SUM(AG22:BD22),0))</f>
        <v>100</v>
      </c>
      <c r="BF22" s="4"/>
      <c r="BG22" s="3">
        <v>97</v>
      </c>
      <c r="BH22" s="3">
        <v>94</v>
      </c>
      <c r="BI22" s="3">
        <v>100</v>
      </c>
      <c r="BJ22" s="3">
        <v>99</v>
      </c>
      <c r="BK22" s="3">
        <v>100</v>
      </c>
      <c r="BL22" s="3">
        <v>0</v>
      </c>
      <c r="BM22" s="36">
        <f>BN22</f>
        <v>490</v>
      </c>
      <c r="BN22" s="6">
        <f>IF($E$4=1,IF(COUNT(BG22:BL22)=6,(SUM(BG22:BL22)-MIN(BG22:BL22)),SUM(BG22:BL22)),IF($E$4=0.5,SUM(BG22:BI22),0))</f>
        <v>490</v>
      </c>
    </row>
    <row r="23" spans="1:66" ht="12.75" customHeight="1">
      <c r="A23" s="1"/>
      <c r="B23" s="35"/>
      <c r="C23" s="2"/>
      <c r="D23" s="7">
        <v>1257</v>
      </c>
      <c r="E23" s="4"/>
      <c r="F23" s="36">
        <f>ROUND(SUM(K23:O23),0)</f>
        <v>813</v>
      </c>
      <c r="G23" s="36">
        <f>100*F23/$J$4</f>
        <v>81.3</v>
      </c>
      <c r="H23" s="3"/>
      <c r="I23" s="3" t="s">
        <v>35</v>
      </c>
      <c r="J23" s="4"/>
      <c r="K23" s="36">
        <f>U23</f>
        <v>438</v>
      </c>
      <c r="L23" s="36">
        <f>W23</f>
        <v>38</v>
      </c>
      <c r="M23" s="36">
        <f>AE23</f>
        <v>49</v>
      </c>
      <c r="N23" s="36">
        <f>$E$4*BE23*1.5</f>
        <v>146.25</v>
      </c>
      <c r="O23" s="36">
        <f>0.3*BN23</f>
        <v>141.29999999999998</v>
      </c>
      <c r="P23" s="4"/>
      <c r="Q23" s="3">
        <v>153</v>
      </c>
      <c r="R23" s="3">
        <v>154</v>
      </c>
      <c r="S23" s="3">
        <v>131</v>
      </c>
      <c r="T23" s="3"/>
      <c r="U23" s="36">
        <f>SUM(Q23:T23)-IF(($U$1=4),IF((V23=4),MIN(Q23:T23),0),0)</f>
        <v>438</v>
      </c>
      <c r="V23" s="4">
        <f>COUNT(Q23:T23)</f>
        <v>3</v>
      </c>
      <c r="W23" s="32">
        <v>38</v>
      </c>
      <c r="X23" s="4"/>
      <c r="Y23" s="43">
        <v>6</v>
      </c>
      <c r="Z23" s="42">
        <v>9</v>
      </c>
      <c r="AA23" s="41">
        <v>10</v>
      </c>
      <c r="AB23" s="48">
        <v>10</v>
      </c>
      <c r="AC23" s="46">
        <v>10</v>
      </c>
      <c r="AD23" s="55">
        <v>10</v>
      </c>
      <c r="AE23" s="36">
        <f>SUM(Y23:AD23)-IF(($AE$1=6),IF((AF23=6),MIN(Y23:AD23),0),0)</f>
        <v>49</v>
      </c>
      <c r="AF23" s="4">
        <f>COUNT(Y23:AD23)</f>
        <v>6</v>
      </c>
      <c r="AG23" s="40">
        <v>100</v>
      </c>
      <c r="AH23" s="40">
        <v>85</v>
      </c>
      <c r="AI23" s="40">
        <v>100</v>
      </c>
      <c r="AJ23" s="39">
        <v>95</v>
      </c>
      <c r="AK23" s="40">
        <v>100</v>
      </c>
      <c r="AL23" s="40">
        <v>100</v>
      </c>
      <c r="AM23" s="40"/>
      <c r="AN23" s="47">
        <v>90</v>
      </c>
      <c r="AO23" s="49"/>
      <c r="AP23" s="54"/>
      <c r="AQ23" s="51"/>
      <c r="AR23" s="38"/>
      <c r="AS23" s="38"/>
      <c r="AT23" s="3"/>
      <c r="AU23" s="58"/>
      <c r="AV23" s="38"/>
      <c r="AW23" s="38"/>
      <c r="AX23" s="38"/>
      <c r="AY23" s="38"/>
      <c r="AZ23" s="3"/>
      <c r="BA23" s="3"/>
      <c r="BB23" s="58"/>
      <c r="BC23" s="58"/>
      <c r="BD23" s="3"/>
      <c r="BE23" s="36">
        <f>IF(COUNT(AG23:BD23)&gt;1,(1*(SUM(AG23:BD23)-MIN(AG23:BD23))/(COUNT(AG23:BD23)-1)),IF(COUNT(AG23:BD23)=1,1*SUM(AG23:BD23),0))</f>
        <v>97.5</v>
      </c>
      <c r="BF23" s="4"/>
      <c r="BG23" s="3">
        <v>88</v>
      </c>
      <c r="BH23" s="3">
        <v>93</v>
      </c>
      <c r="BI23" s="3">
        <v>96</v>
      </c>
      <c r="BJ23" s="3">
        <v>98</v>
      </c>
      <c r="BK23" s="3">
        <v>96</v>
      </c>
      <c r="BL23" s="3">
        <v>0</v>
      </c>
      <c r="BM23" s="36">
        <f>BN23</f>
        <v>471</v>
      </c>
      <c r="BN23" s="6">
        <f>IF($E$4=1,IF(COUNT(BG23:BL23)=6,(SUM(BG23:BL23)-MIN(BG23:BL23)),SUM(BG23:BL23)),IF($E$4=0.5,SUM(BG23:BI23),0))</f>
        <v>471</v>
      </c>
    </row>
    <row r="24" spans="1:66" ht="12.75" customHeight="1">
      <c r="A24" s="1"/>
      <c r="B24" s="35"/>
      <c r="C24" s="2"/>
      <c r="D24" s="7">
        <v>1259</v>
      </c>
      <c r="E24" s="4"/>
      <c r="F24" s="36">
        <f>ROUND(SUM(K24:O24),0)</f>
        <v>925</v>
      </c>
      <c r="G24" s="36">
        <f>100*F24/$J$4</f>
        <v>92.5</v>
      </c>
      <c r="H24" s="3"/>
      <c r="I24" s="3" t="s">
        <v>33</v>
      </c>
      <c r="J24" s="4"/>
      <c r="K24" s="36">
        <f>U24</f>
        <v>554</v>
      </c>
      <c r="L24" s="36">
        <f>W24</f>
        <v>32</v>
      </c>
      <c r="M24" s="36">
        <f>AE24</f>
        <v>44</v>
      </c>
      <c r="N24" s="36">
        <f>$E$4*BE24*1.5</f>
        <v>147.5</v>
      </c>
      <c r="O24" s="36">
        <f>0.3*BN24</f>
        <v>147</v>
      </c>
      <c r="P24" s="4"/>
      <c r="Q24" s="3">
        <v>192</v>
      </c>
      <c r="R24" s="3">
        <v>184</v>
      </c>
      <c r="S24" s="3">
        <v>178</v>
      </c>
      <c r="T24" s="3"/>
      <c r="U24" s="36">
        <f>SUM(Q24:T24)-IF(($U$1=4),IF((V24=4),MIN(Q24:T24),0),0)</f>
        <v>554</v>
      </c>
      <c r="V24" s="4">
        <f>COUNT(Q24:T24)</f>
        <v>3</v>
      </c>
      <c r="W24" s="32">
        <v>32</v>
      </c>
      <c r="X24" s="4"/>
      <c r="Y24" s="43">
        <v>7</v>
      </c>
      <c r="Z24" s="42">
        <v>7</v>
      </c>
      <c r="AA24" s="41">
        <v>10</v>
      </c>
      <c r="AB24" s="48">
        <v>10</v>
      </c>
      <c r="AC24" s="46">
        <v>10</v>
      </c>
      <c r="AD24" s="55">
        <v>6</v>
      </c>
      <c r="AE24" s="36">
        <f>SUM(Y24:AD24)-IF(($AE$1=6),IF((AF24=6),MIN(Y24:AD24),0),0)</f>
        <v>44</v>
      </c>
      <c r="AF24" s="4">
        <f>COUNT(Y24:AD24)</f>
        <v>6</v>
      </c>
      <c r="AG24" s="40">
        <v>100</v>
      </c>
      <c r="AH24" s="40">
        <v>100</v>
      </c>
      <c r="AI24" s="39">
        <v>95</v>
      </c>
      <c r="AJ24" s="39">
        <v>95</v>
      </c>
      <c r="AK24" s="40">
        <v>100</v>
      </c>
      <c r="AL24" s="40">
        <v>100</v>
      </c>
      <c r="AM24" s="40"/>
      <c r="AN24" s="47">
        <v>90</v>
      </c>
      <c r="AO24" s="49"/>
      <c r="AP24" s="54"/>
      <c r="AQ24" s="52"/>
      <c r="AR24" s="38"/>
      <c r="AS24" s="38"/>
      <c r="AT24" s="3"/>
      <c r="AU24" s="3"/>
      <c r="AV24" s="38"/>
      <c r="AW24" s="38"/>
      <c r="AX24" s="37"/>
      <c r="AY24" s="38"/>
      <c r="AZ24" s="3"/>
      <c r="BA24" s="3"/>
      <c r="BB24" s="3"/>
      <c r="BC24" s="3"/>
      <c r="BD24" s="3"/>
      <c r="BE24" s="36">
        <f>IF(COUNT(AG24:BD24)&gt;1,(1*(SUM(AG24:BD24)-MIN(AG24:BD24))/(COUNT(AG24:BD24)-1)),IF(COUNT(AG24:BD24)=1,1*SUM(AG24:BD24),0))</f>
        <v>98.33333333333333</v>
      </c>
      <c r="BF24" s="4"/>
      <c r="BG24" s="3">
        <v>96</v>
      </c>
      <c r="BH24" s="3">
        <v>0</v>
      </c>
      <c r="BI24" s="3">
        <v>98</v>
      </c>
      <c r="BJ24" s="3">
        <v>99</v>
      </c>
      <c r="BK24" s="3">
        <v>100</v>
      </c>
      <c r="BL24" s="3">
        <v>97</v>
      </c>
      <c r="BM24" s="36">
        <f>BN24</f>
        <v>490</v>
      </c>
      <c r="BN24" s="6">
        <f>IF($E$4=1,IF(COUNT(BG24:BL24)=6,(SUM(BG24:BL24)-MIN(BG24:BL24)),SUM(BG24:BL24)),IF($E$4=0.5,SUM(BG24:BI24),0))</f>
        <v>490</v>
      </c>
    </row>
    <row r="25" spans="1:66" ht="12.75" customHeight="1">
      <c r="A25" s="1"/>
      <c r="B25" s="35"/>
      <c r="C25" s="2"/>
      <c r="D25" s="7">
        <v>1261</v>
      </c>
      <c r="E25" s="4"/>
      <c r="F25" s="36">
        <f>ROUND(SUM(K25:O25),0)</f>
        <v>695</v>
      </c>
      <c r="G25" s="36">
        <f>100*F25/$J$4</f>
        <v>69.5</v>
      </c>
      <c r="H25" s="3"/>
      <c r="I25" s="3" t="s">
        <v>34</v>
      </c>
      <c r="J25" s="4"/>
      <c r="K25" s="36">
        <f>U25</f>
        <v>360</v>
      </c>
      <c r="L25" s="36">
        <f>W25</f>
        <v>14</v>
      </c>
      <c r="M25" s="36">
        <f>AE25</f>
        <v>47</v>
      </c>
      <c r="N25" s="36">
        <f>$E$4*BE25*1.5</f>
        <v>125</v>
      </c>
      <c r="O25" s="36">
        <f>0.3*BN25</f>
        <v>148.5</v>
      </c>
      <c r="P25" s="4"/>
      <c r="Q25" s="3">
        <v>127</v>
      </c>
      <c r="R25" s="3">
        <v>98</v>
      </c>
      <c r="S25" s="3">
        <v>131</v>
      </c>
      <c r="T25" s="3">
        <v>102</v>
      </c>
      <c r="U25" s="36">
        <f>SUM(Q25:T25)-IF(($U$1=4),IF((V25=4),MIN(Q25:T25),0),0)</f>
        <v>360</v>
      </c>
      <c r="V25" s="4">
        <f>COUNT(Q25:T25)</f>
        <v>4</v>
      </c>
      <c r="W25" s="32">
        <v>14</v>
      </c>
      <c r="X25" s="4"/>
      <c r="Y25" s="43">
        <v>10</v>
      </c>
      <c r="Z25" s="42">
        <v>8</v>
      </c>
      <c r="AA25" s="41">
        <v>9</v>
      </c>
      <c r="AB25" s="48">
        <v>10</v>
      </c>
      <c r="AC25" s="46">
        <v>10</v>
      </c>
      <c r="AD25" s="55"/>
      <c r="AE25" s="36">
        <f>SUM(Y25:AD25)-IF(($AE$1=6),IF((AF25=6),MIN(Y25:AD25),0),0)</f>
        <v>47</v>
      </c>
      <c r="AF25" s="4">
        <f>COUNT(Y25:AD25)</f>
        <v>5</v>
      </c>
      <c r="AG25" s="40">
        <v>100</v>
      </c>
      <c r="AH25" s="40">
        <v>100</v>
      </c>
      <c r="AI25" s="40">
        <v>100</v>
      </c>
      <c r="AJ25" s="39">
        <v>100</v>
      </c>
      <c r="AK25" s="39">
        <v>0</v>
      </c>
      <c r="AL25" s="40">
        <v>0</v>
      </c>
      <c r="AM25" s="40"/>
      <c r="AN25" s="47">
        <v>100</v>
      </c>
      <c r="AO25" s="49"/>
      <c r="AP25" s="54"/>
      <c r="AQ25" s="51"/>
      <c r="AR25" s="37"/>
      <c r="AS25" s="38"/>
      <c r="AT25" s="3"/>
      <c r="AU25" s="3"/>
      <c r="AV25" s="38"/>
      <c r="AW25" s="38"/>
      <c r="AX25" s="38"/>
      <c r="AY25" s="38"/>
      <c r="AZ25" s="58"/>
      <c r="BA25" s="3"/>
      <c r="BB25" s="3"/>
      <c r="BC25" s="3"/>
      <c r="BD25" s="3"/>
      <c r="BE25" s="36">
        <f>IF(COUNT(AG25:BD25)&gt;1,(1*(SUM(AG25:BD25)-MIN(AG25:BD25))/(COUNT(AG25:BD25)-1)),IF(COUNT(AG25:BD25)=1,1*SUM(AG25:BD25),0))</f>
        <v>83.33333333333333</v>
      </c>
      <c r="BF25" s="4"/>
      <c r="BG25" s="3">
        <v>97</v>
      </c>
      <c r="BH25" s="3">
        <v>100</v>
      </c>
      <c r="BI25" s="3">
        <v>99</v>
      </c>
      <c r="BJ25" s="3">
        <v>99</v>
      </c>
      <c r="BK25" s="3">
        <v>100</v>
      </c>
      <c r="BL25" s="3">
        <v>0</v>
      </c>
      <c r="BM25" s="36">
        <f>BN25</f>
        <v>495</v>
      </c>
      <c r="BN25" s="6">
        <f>IF($E$4=1,IF(COUNT(BG25:BL25)=6,(SUM(BG25:BL25)-MIN(BG25:BL25)),SUM(BG25:BL25)),IF($E$4=0.5,SUM(BG25:BI25),0))</f>
        <v>495</v>
      </c>
    </row>
    <row r="26" spans="1:66" ht="12.75" customHeight="1">
      <c r="A26" s="1"/>
      <c r="B26" s="35"/>
      <c r="C26" s="2"/>
      <c r="D26" s="7">
        <v>1268</v>
      </c>
      <c r="E26" s="4"/>
      <c r="F26" s="36">
        <f>ROUND(SUM(K26:O26),0)</f>
        <v>499</v>
      </c>
      <c r="G26" s="36">
        <f>100*F26/$J$4</f>
        <v>49.9</v>
      </c>
      <c r="H26" s="3"/>
      <c r="I26" s="3" t="s">
        <v>27</v>
      </c>
      <c r="J26" s="4"/>
      <c r="K26" s="36">
        <f>U26</f>
        <v>185</v>
      </c>
      <c r="L26" s="36">
        <f>W26</f>
        <v>14</v>
      </c>
      <c r="M26" s="36">
        <f>AE26</f>
        <v>38</v>
      </c>
      <c r="N26" s="36">
        <f>$E$4*BE26*1.5</f>
        <v>118.5</v>
      </c>
      <c r="O26" s="36">
        <f>0.3*BN26</f>
        <v>143.1</v>
      </c>
      <c r="P26" s="4"/>
      <c r="Q26" s="3">
        <v>67</v>
      </c>
      <c r="R26" s="3">
        <v>38</v>
      </c>
      <c r="S26" s="3">
        <v>28</v>
      </c>
      <c r="T26" s="3">
        <v>80</v>
      </c>
      <c r="U26" s="36">
        <f>SUM(Q26:T26)-IF(($U$1=4),IF((V26=4),MIN(Q26:T26),0),0)</f>
        <v>185</v>
      </c>
      <c r="V26" s="4">
        <f>COUNT(Q26:T26)</f>
        <v>4</v>
      </c>
      <c r="W26" s="32">
        <v>14</v>
      </c>
      <c r="X26" s="4"/>
      <c r="Y26" s="43">
        <v>10</v>
      </c>
      <c r="Z26" s="42"/>
      <c r="AA26" s="41"/>
      <c r="AB26" s="48">
        <v>10</v>
      </c>
      <c r="AC26" s="46">
        <v>9</v>
      </c>
      <c r="AD26" s="55">
        <v>9</v>
      </c>
      <c r="AE26" s="36">
        <f>SUM(Y26:AD26)-IF(($AE$1=6),IF((AF26=6),MIN(Y26:AD26),0),0)</f>
        <v>38</v>
      </c>
      <c r="AF26" s="4">
        <f>COUNT(Y26:AD26)</f>
        <v>4</v>
      </c>
      <c r="AG26" s="40">
        <v>100</v>
      </c>
      <c r="AH26" s="40">
        <v>0</v>
      </c>
      <c r="AI26" s="40">
        <v>100</v>
      </c>
      <c r="AJ26" s="39">
        <v>0</v>
      </c>
      <c r="AK26" s="40">
        <v>95</v>
      </c>
      <c r="AL26" s="40">
        <v>100</v>
      </c>
      <c r="AM26" s="40"/>
      <c r="AN26" s="47"/>
      <c r="AO26" s="50"/>
      <c r="AP26" s="54"/>
      <c r="AQ26" s="51"/>
      <c r="AR26" s="38"/>
      <c r="AS26" s="38"/>
      <c r="AT26" s="3"/>
      <c r="AU26" s="3"/>
      <c r="AV26" s="38"/>
      <c r="AW26" s="37"/>
      <c r="AX26" s="38"/>
      <c r="AY26" s="38"/>
      <c r="AZ26" s="38"/>
      <c r="BA26" s="3"/>
      <c r="BB26" s="3"/>
      <c r="BC26" s="3"/>
      <c r="BD26" s="3"/>
      <c r="BE26" s="36">
        <f>IF(COUNT(AG26:BD26)&gt;1,(1*(SUM(AG26:BD26)-MIN(AG26:BD26))/(COUNT(AG26:BD26)-1)),IF(COUNT(AG26:BD26)=1,1*SUM(AG26:BD26),0))</f>
        <v>79</v>
      </c>
      <c r="BF26" s="4"/>
      <c r="BG26" s="3">
        <v>95</v>
      </c>
      <c r="BH26" s="3">
        <v>96</v>
      </c>
      <c r="BI26" s="3">
        <v>92</v>
      </c>
      <c r="BJ26" s="3">
        <v>98</v>
      </c>
      <c r="BK26" s="3">
        <v>96</v>
      </c>
      <c r="BL26" s="3">
        <v>0</v>
      </c>
      <c r="BM26" s="36">
        <f>BN26</f>
        <v>477</v>
      </c>
      <c r="BN26" s="6">
        <f>IF($E$4=1,IF(COUNT(BG26:BL26)=6,(SUM(BG26:BL26)-MIN(BG26:BL26)),SUM(BG26:BL26)),IF($E$4=0.5,SUM(BG26:BI26),0))</f>
        <v>477</v>
      </c>
    </row>
    <row r="27" spans="1:66" ht="12.75" customHeight="1">
      <c r="A27" s="1"/>
      <c r="B27" s="35"/>
      <c r="C27" s="2"/>
      <c r="D27" s="7">
        <v>1273</v>
      </c>
      <c r="E27" s="4"/>
      <c r="F27" s="36">
        <f>ROUND(SUM(K27:O27),0)</f>
        <v>796</v>
      </c>
      <c r="G27" s="36">
        <f>100*F27/$J$4</f>
        <v>79.6</v>
      </c>
      <c r="H27" s="3"/>
      <c r="I27" s="3" t="s">
        <v>35</v>
      </c>
      <c r="J27" s="4"/>
      <c r="K27" s="36">
        <f>U27</f>
        <v>444</v>
      </c>
      <c r="L27" s="36">
        <f>W27</f>
        <v>20</v>
      </c>
      <c r="M27" s="36">
        <f>AE27</f>
        <v>50</v>
      </c>
      <c r="N27" s="36">
        <f>$E$4*BE27*1.5</f>
        <v>136.875</v>
      </c>
      <c r="O27" s="36">
        <f>0.3*BN27</f>
        <v>145.5</v>
      </c>
      <c r="P27" s="4"/>
      <c r="Q27" s="3">
        <v>147</v>
      </c>
      <c r="R27" s="3">
        <v>137</v>
      </c>
      <c r="S27" s="3">
        <v>160</v>
      </c>
      <c r="T27" s="3"/>
      <c r="U27" s="36">
        <f>SUM(Q27:T27)-IF(($U$1=4),IF((V27=4),MIN(Q27:T27),0),0)</f>
        <v>444</v>
      </c>
      <c r="V27" s="4">
        <f>COUNT(Q27:T27)</f>
        <v>3</v>
      </c>
      <c r="W27" s="32">
        <v>20</v>
      </c>
      <c r="X27" s="4"/>
      <c r="Y27" s="43">
        <v>10</v>
      </c>
      <c r="Z27" s="42">
        <v>9</v>
      </c>
      <c r="AA27" s="41">
        <v>10</v>
      </c>
      <c r="AB27" s="48">
        <v>10</v>
      </c>
      <c r="AC27" s="46">
        <v>10</v>
      </c>
      <c r="AD27" s="55">
        <v>10</v>
      </c>
      <c r="AE27" s="36">
        <f>SUM(Y27:AD27)-IF(($AE$1=6),IF((AF27=6),MIN(Y27:AD27),0),0)</f>
        <v>50</v>
      </c>
      <c r="AF27" s="4">
        <f>COUNT(Y27:AD27)</f>
        <v>6</v>
      </c>
      <c r="AG27" s="40">
        <v>80</v>
      </c>
      <c r="AH27" s="40">
        <v>100</v>
      </c>
      <c r="AI27" s="40">
        <v>100</v>
      </c>
      <c r="AJ27" s="39">
        <v>85</v>
      </c>
      <c r="AK27" s="39">
        <v>0</v>
      </c>
      <c r="AL27" s="40"/>
      <c r="AM27" s="40"/>
      <c r="AN27" s="47"/>
      <c r="AO27" s="49"/>
      <c r="AP27" s="54"/>
      <c r="AQ27" s="52"/>
      <c r="AR27" s="37"/>
      <c r="AS27" s="38"/>
      <c r="AT27" s="3"/>
      <c r="AU27" s="38"/>
      <c r="AV27" s="38"/>
      <c r="AW27" s="38"/>
      <c r="AX27" s="38"/>
      <c r="AY27" s="38"/>
      <c r="AZ27" s="3"/>
      <c r="BA27" s="58"/>
      <c r="BB27" s="38"/>
      <c r="BC27" s="38"/>
      <c r="BD27" s="3"/>
      <c r="BE27" s="36">
        <f>IF(COUNT(AG27:BD27)&gt;1,(1*(SUM(AG27:BD27)-MIN(AG27:BD27))/(COUNT(AG27:BD27)-1)),IF(COUNT(AG27:BD27)=1,1*SUM(AG27:BD27),0))</f>
        <v>91.25</v>
      </c>
      <c r="BF27" s="4"/>
      <c r="BG27" s="3">
        <v>92</v>
      </c>
      <c r="BH27" s="3">
        <v>97</v>
      </c>
      <c r="BI27" s="3">
        <v>0</v>
      </c>
      <c r="BJ27" s="3">
        <v>98</v>
      </c>
      <c r="BK27" s="3">
        <v>98</v>
      </c>
      <c r="BL27" s="3">
        <v>100</v>
      </c>
      <c r="BM27" s="36">
        <f>BN27</f>
        <v>485</v>
      </c>
      <c r="BN27" s="6">
        <f>IF($E$4=1,IF(COUNT(BG27:BL27)=6,(SUM(BG27:BL27)-MIN(BG27:BL27)),SUM(BG27:BL27)),IF($E$4=0.5,SUM(BG27:BI27),0))</f>
        <v>485</v>
      </c>
    </row>
    <row r="28" spans="1:66" ht="12.75" customHeight="1">
      <c r="A28" s="1"/>
      <c r="B28" s="35"/>
      <c r="C28" s="2"/>
      <c r="D28" s="7">
        <v>1276</v>
      </c>
      <c r="E28" s="4"/>
      <c r="F28" s="36">
        <f>ROUND(SUM(K28:O28),0)</f>
        <v>230</v>
      </c>
      <c r="G28" s="36">
        <f>100*F28/$J$4</f>
        <v>23</v>
      </c>
      <c r="H28" s="3"/>
      <c r="I28" s="3" t="s">
        <v>27</v>
      </c>
      <c r="J28" s="4"/>
      <c r="K28" s="36">
        <f>U28</f>
        <v>141</v>
      </c>
      <c r="L28" s="36">
        <f>W28</f>
        <v>8</v>
      </c>
      <c r="M28" s="36">
        <f>AE28</f>
        <v>0</v>
      </c>
      <c r="N28" s="36">
        <f>$E$4*BE28*1.5</f>
        <v>81</v>
      </c>
      <c r="O28" s="36">
        <f>0.3*BN28</f>
        <v>0</v>
      </c>
      <c r="P28" s="4"/>
      <c r="Q28" s="3"/>
      <c r="R28" s="3">
        <v>31</v>
      </c>
      <c r="S28" s="3">
        <v>110</v>
      </c>
      <c r="T28" s="3"/>
      <c r="U28" s="36">
        <f>SUM(Q28:T28)-IF(($U$1=4),IF((V28=4),MIN(Q28:T28),0),0)</f>
        <v>141</v>
      </c>
      <c r="V28" s="4">
        <f>COUNT(Q28:T28)</f>
        <v>2</v>
      </c>
      <c r="W28" s="32">
        <v>8</v>
      </c>
      <c r="X28" s="4"/>
      <c r="Y28" s="41"/>
      <c r="Z28" s="42"/>
      <c r="AA28" s="41"/>
      <c r="AB28" s="48"/>
      <c r="AC28" s="45"/>
      <c r="AD28" s="55"/>
      <c r="AE28" s="36">
        <f>SUM(Y28:AD28)-IF(($AE$1=6),IF((AF28=6),MIN(Y28:AD28),0),0)</f>
        <v>0</v>
      </c>
      <c r="AF28" s="4">
        <f>COUNT(Y28:AD28)</f>
        <v>0</v>
      </c>
      <c r="AG28" s="40">
        <v>0</v>
      </c>
      <c r="AH28" s="40">
        <v>100</v>
      </c>
      <c r="AI28" s="40">
        <v>0</v>
      </c>
      <c r="AJ28" s="39">
        <v>95</v>
      </c>
      <c r="AK28" s="40">
        <v>0</v>
      </c>
      <c r="AL28" s="40"/>
      <c r="AM28" s="40"/>
      <c r="AN28" s="47">
        <v>75</v>
      </c>
      <c r="AO28" s="49"/>
      <c r="AP28" s="54"/>
      <c r="AQ28" s="51"/>
      <c r="AR28" s="38"/>
      <c r="AS28" s="38"/>
      <c r="AT28" s="38"/>
      <c r="AU28" s="58"/>
      <c r="AV28" s="38"/>
      <c r="AW28" s="38"/>
      <c r="AX28" s="38"/>
      <c r="AY28" s="38"/>
      <c r="AZ28" s="3"/>
      <c r="BA28" s="38"/>
      <c r="BB28" s="58"/>
      <c r="BC28" s="58"/>
      <c r="BD28" s="3"/>
      <c r="BE28" s="36">
        <f>IF(COUNT(AG28:BD28)&gt;1,(1*(SUM(AG28:BD28)-MIN(AG28:BD28))/(COUNT(AG28:BD28)-1)),IF(COUNT(AG28:BD28)=1,1*SUM(AG28:BD28),0))</f>
        <v>54</v>
      </c>
      <c r="BF28" s="4"/>
      <c r="BG28" s="3"/>
      <c r="BH28" s="3"/>
      <c r="BI28" s="3"/>
      <c r="BJ28" s="3"/>
      <c r="BK28" s="3"/>
      <c r="BL28" s="3"/>
      <c r="BM28" s="36">
        <f>BN28</f>
        <v>0</v>
      </c>
      <c r="BN28" s="6">
        <f>IF($E$4=1,IF(COUNT(BG28:BL28)=6,(SUM(BG28:BL28)-MIN(BG28:BL28)),SUM(BG28:BL28)),IF($E$4=0.5,SUM(BG28:BI28),0))</f>
        <v>0</v>
      </c>
    </row>
    <row r="29" spans="1:66" ht="12.75" customHeight="1">
      <c r="A29" s="1"/>
      <c r="B29" s="35"/>
      <c r="C29" s="2"/>
      <c r="D29" s="7">
        <v>1284</v>
      </c>
      <c r="E29" s="4"/>
      <c r="F29" s="36">
        <f>ROUND(SUM(K29:O29),0)</f>
        <v>942</v>
      </c>
      <c r="G29" s="36">
        <f>100*F29/$J$4</f>
        <v>94.2</v>
      </c>
      <c r="H29" s="3"/>
      <c r="I29" s="3" t="s">
        <v>33</v>
      </c>
      <c r="J29" s="4"/>
      <c r="K29" s="36">
        <f>U29</f>
        <v>587</v>
      </c>
      <c r="L29" s="36">
        <f>W29</f>
        <v>8</v>
      </c>
      <c r="M29" s="36">
        <f>AE29</f>
        <v>49</v>
      </c>
      <c r="N29" s="36">
        <f>$E$4*BE29*1.5</f>
        <v>150</v>
      </c>
      <c r="O29" s="36">
        <f>0.3*BN29</f>
        <v>147.9</v>
      </c>
      <c r="P29" s="4"/>
      <c r="Q29" s="3">
        <v>200</v>
      </c>
      <c r="R29" s="3">
        <v>192</v>
      </c>
      <c r="S29" s="3">
        <v>195</v>
      </c>
      <c r="T29" s="3"/>
      <c r="U29" s="36">
        <f>SUM(Q29:T29)-IF(($U$1=4),IF((V29=4),MIN(Q29:T29),0),0)</f>
        <v>587</v>
      </c>
      <c r="V29" s="4">
        <f>COUNT(Q29:T29)</f>
        <v>3</v>
      </c>
      <c r="W29" s="32">
        <v>8</v>
      </c>
      <c r="X29" s="4"/>
      <c r="Y29" s="43">
        <v>9</v>
      </c>
      <c r="Z29" s="42">
        <v>10</v>
      </c>
      <c r="AA29" s="41">
        <v>10</v>
      </c>
      <c r="AB29" s="48">
        <v>10</v>
      </c>
      <c r="AC29" s="46">
        <v>10</v>
      </c>
      <c r="AD29" s="55"/>
      <c r="AE29" s="36">
        <f>SUM(Y29:AD29)-IF(($AE$1=6),IF((AF29=6),MIN(Y29:AD29),0),0)</f>
        <v>49</v>
      </c>
      <c r="AF29" s="4">
        <f>COUNT(Y29:AD29)</f>
        <v>5</v>
      </c>
      <c r="AG29" s="39">
        <v>100</v>
      </c>
      <c r="AH29" s="40">
        <v>100</v>
      </c>
      <c r="AI29" s="40">
        <v>100</v>
      </c>
      <c r="AJ29" s="39">
        <v>95</v>
      </c>
      <c r="AK29" s="40">
        <v>100</v>
      </c>
      <c r="AL29" s="40">
        <v>100</v>
      </c>
      <c r="AM29" s="40"/>
      <c r="AN29" s="47">
        <v>100</v>
      </c>
      <c r="AO29" s="49"/>
      <c r="AP29" s="54"/>
      <c r="AQ29" s="51"/>
      <c r="AR29" s="38"/>
      <c r="AS29" s="38"/>
      <c r="AT29" s="3"/>
      <c r="AU29" s="3"/>
      <c r="AV29" s="38"/>
      <c r="AW29" s="37"/>
      <c r="AX29" s="38"/>
      <c r="AY29" s="38"/>
      <c r="AZ29" s="38"/>
      <c r="BA29" s="3"/>
      <c r="BB29" s="3"/>
      <c r="BC29" s="3"/>
      <c r="BD29" s="3"/>
      <c r="BE29" s="36">
        <f>IF(COUNT(AG29:BD29)&gt;1,(1*(SUM(AG29:BD29)-MIN(AG29:BD29))/(COUNT(AG29:BD29)-1)),IF(COUNT(AG29:BD29)=1,1*SUM(AG29:BD29),0))</f>
        <v>100</v>
      </c>
      <c r="BF29" s="4"/>
      <c r="BG29" s="3">
        <v>94</v>
      </c>
      <c r="BH29" s="3">
        <v>99</v>
      </c>
      <c r="BI29" s="3">
        <v>100</v>
      </c>
      <c r="BJ29" s="3">
        <v>100</v>
      </c>
      <c r="BK29" s="3">
        <v>100</v>
      </c>
      <c r="BL29" s="3">
        <v>0</v>
      </c>
      <c r="BM29" s="36">
        <f>BN29</f>
        <v>493</v>
      </c>
      <c r="BN29" s="6">
        <f>IF($E$4=1,IF(COUNT(BG29:BL29)=6,(SUM(BG29:BL29)-MIN(BG29:BL29)),SUM(BG29:BL29)),IF($E$4=0.5,SUM(BG29:BI29),0))</f>
        <v>493</v>
      </c>
    </row>
    <row r="30" spans="1:66" ht="12.75" customHeight="1">
      <c r="A30" s="1"/>
      <c r="B30" s="35"/>
      <c r="C30" s="2"/>
      <c r="D30" s="7">
        <v>1285</v>
      </c>
      <c r="E30" s="4"/>
      <c r="F30" s="36">
        <f>ROUND(SUM(K30:O30),0)</f>
        <v>323</v>
      </c>
      <c r="G30" s="36">
        <f>100*F30/$J$4</f>
        <v>32.3</v>
      </c>
      <c r="H30" s="3"/>
      <c r="I30" s="3" t="s">
        <v>27</v>
      </c>
      <c r="J30" s="4"/>
      <c r="K30" s="36">
        <f>U30</f>
        <v>92</v>
      </c>
      <c r="L30" s="36">
        <f>W30</f>
        <v>8</v>
      </c>
      <c r="M30" s="36">
        <f>AE30</f>
        <v>37</v>
      </c>
      <c r="N30" s="36">
        <f>$E$4*BE30*1.5</f>
        <v>100</v>
      </c>
      <c r="O30" s="36">
        <f>0.3*BN30</f>
        <v>85.8</v>
      </c>
      <c r="P30" s="4"/>
      <c r="Q30" s="3">
        <v>45</v>
      </c>
      <c r="R30" s="3">
        <v>47</v>
      </c>
      <c r="S30" s="3"/>
      <c r="T30" s="3"/>
      <c r="U30" s="36">
        <f>SUM(Q30:T30)-IF(($U$1=4),IF((V30=4),MIN(Q30:T30),0),0)</f>
        <v>92</v>
      </c>
      <c r="V30" s="4">
        <f>COUNT(Q30:T30)</f>
        <v>2</v>
      </c>
      <c r="W30" s="32">
        <v>8</v>
      </c>
      <c r="X30" s="4"/>
      <c r="Y30" s="43">
        <v>10</v>
      </c>
      <c r="Z30" s="42">
        <v>9</v>
      </c>
      <c r="AA30" s="41">
        <v>10</v>
      </c>
      <c r="AB30" s="48">
        <v>8</v>
      </c>
      <c r="AC30" s="45"/>
      <c r="AD30" s="55"/>
      <c r="AE30" s="36">
        <f>SUM(Y30:AD30)-IF(($AE$1=6),IF((AF30=6),MIN(Y30:AD30),0),0)</f>
        <v>37</v>
      </c>
      <c r="AF30" s="4">
        <f>COUNT(Y30:AD30)</f>
        <v>4</v>
      </c>
      <c r="AG30" s="40">
        <v>100</v>
      </c>
      <c r="AH30" s="40">
        <v>100</v>
      </c>
      <c r="AI30" s="39">
        <v>100</v>
      </c>
      <c r="AJ30" s="39">
        <v>0</v>
      </c>
      <c r="AK30" s="40">
        <v>0</v>
      </c>
      <c r="AL30" s="40">
        <v>0</v>
      </c>
      <c r="AM30" s="40"/>
      <c r="AN30" s="47">
        <v>100</v>
      </c>
      <c r="AO30" s="49"/>
      <c r="AP30" s="54"/>
      <c r="AQ30" s="52"/>
      <c r="AR30" s="38"/>
      <c r="AS30" s="38"/>
      <c r="AT30" s="3"/>
      <c r="AU30" s="3"/>
      <c r="AV30" s="38"/>
      <c r="AW30" s="38"/>
      <c r="AX30" s="37"/>
      <c r="AY30" s="38"/>
      <c r="AZ30" s="3"/>
      <c r="BA30" s="3"/>
      <c r="BB30" s="3"/>
      <c r="BC30" s="3"/>
      <c r="BD30" s="3"/>
      <c r="BE30" s="36">
        <f>IF(COUNT(AG30:BD30)&gt;1,(1*(SUM(AG30:BD30)-MIN(AG30:BD30))/(COUNT(AG30:BD30)-1)),IF(COUNT(AG30:BD30)=1,1*SUM(AG30:BD30),0))</f>
        <v>66.66666666666667</v>
      </c>
      <c r="BF30" s="4"/>
      <c r="BG30" s="3">
        <v>98</v>
      </c>
      <c r="BH30" s="3">
        <v>0</v>
      </c>
      <c r="BI30" s="3">
        <v>90</v>
      </c>
      <c r="BJ30" s="3">
        <v>98</v>
      </c>
      <c r="BK30" s="3">
        <v>0</v>
      </c>
      <c r="BL30" s="3">
        <v>0</v>
      </c>
      <c r="BM30" s="36">
        <f>BN30</f>
        <v>286</v>
      </c>
      <c r="BN30" s="6">
        <f>IF($E$4=1,IF(COUNT(BG30:BL30)=6,(SUM(BG30:BL30)-MIN(BG30:BL30)),SUM(BG30:BL30)),IF($E$4=0.5,SUM(BG30:BI30),0))</f>
        <v>286</v>
      </c>
    </row>
    <row r="31" spans="1:66" ht="12.75" customHeight="1">
      <c r="A31" s="1"/>
      <c r="B31" s="35"/>
      <c r="C31" s="2"/>
      <c r="D31" s="7">
        <v>1287</v>
      </c>
      <c r="E31" s="4"/>
      <c r="F31" s="36">
        <f>ROUND(SUM(K31:O31),0)</f>
        <v>450</v>
      </c>
      <c r="G31" s="36">
        <f>100*F31/$J$4</f>
        <v>45</v>
      </c>
      <c r="H31" s="3"/>
      <c r="I31" s="3" t="s">
        <v>27</v>
      </c>
      <c r="J31" s="4"/>
      <c r="K31" s="36">
        <f>U31</f>
        <v>285</v>
      </c>
      <c r="L31" s="36">
        <f>W31</f>
        <v>8</v>
      </c>
      <c r="M31" s="36">
        <f>AE31</f>
        <v>8</v>
      </c>
      <c r="N31" s="36">
        <f>$E$4*BE31*1.5</f>
        <v>60</v>
      </c>
      <c r="O31" s="36">
        <f>0.3*BN31</f>
        <v>89.1</v>
      </c>
      <c r="P31" s="4"/>
      <c r="Q31" s="3">
        <v>130</v>
      </c>
      <c r="R31" s="3">
        <v>91</v>
      </c>
      <c r="S31" s="3">
        <v>64</v>
      </c>
      <c r="T31" s="3"/>
      <c r="U31" s="36">
        <f>SUM(Q31:T31)-IF(($U$1=4),IF((V31=4),MIN(Q31:T31),0),0)</f>
        <v>285</v>
      </c>
      <c r="V31" s="4">
        <f>COUNT(Q31:T31)</f>
        <v>3</v>
      </c>
      <c r="W31" s="32">
        <v>8</v>
      </c>
      <c r="X31" s="4"/>
      <c r="Y31" s="41"/>
      <c r="Z31" s="42"/>
      <c r="AA31" s="41">
        <v>8</v>
      </c>
      <c r="AB31" s="48"/>
      <c r="AC31" s="45"/>
      <c r="AD31" s="55"/>
      <c r="AE31" s="36">
        <f>SUM(Y31:AD31)-IF(($AE$1=6),IF((AF31=6),MIN(Y31:AD31),0),0)</f>
        <v>8</v>
      </c>
      <c r="AF31" s="4">
        <f>COUNT(Y31:AD31)</f>
        <v>1</v>
      </c>
      <c r="AG31" s="40">
        <v>0</v>
      </c>
      <c r="AH31" s="39">
        <v>100</v>
      </c>
      <c r="AI31" s="40">
        <v>100</v>
      </c>
      <c r="AJ31" s="39">
        <v>0</v>
      </c>
      <c r="AK31" s="40">
        <v>0</v>
      </c>
      <c r="AL31" s="40">
        <v>0</v>
      </c>
      <c r="AM31" s="40"/>
      <c r="AN31" s="47"/>
      <c r="AO31" s="49"/>
      <c r="AP31" s="54"/>
      <c r="AQ31" s="51"/>
      <c r="AR31" s="38"/>
      <c r="AS31" s="38"/>
      <c r="AT31" s="58"/>
      <c r="AU31" s="3"/>
      <c r="AV31" s="38"/>
      <c r="AW31" s="38"/>
      <c r="AX31" s="38"/>
      <c r="AY31" s="38"/>
      <c r="AZ31" s="3"/>
      <c r="BA31" s="58"/>
      <c r="BB31" s="38"/>
      <c r="BC31" s="38"/>
      <c r="BD31" s="58"/>
      <c r="BE31" s="36">
        <f>IF(COUNT(AG31:BD31)&gt;1,(1*(SUM(AG31:BD31)-MIN(AG31:BD31))/(COUNT(AG31:BD31)-1)),IF(COUNT(AG31:BD31)=1,1*SUM(AG31:BD31),0))</f>
        <v>40</v>
      </c>
      <c r="BF31" s="4"/>
      <c r="BG31" s="3">
        <v>97</v>
      </c>
      <c r="BH31" s="3">
        <v>100</v>
      </c>
      <c r="BI31" s="3">
        <v>100</v>
      </c>
      <c r="BJ31" s="3">
        <v>0</v>
      </c>
      <c r="BK31" s="3">
        <v>0</v>
      </c>
      <c r="BL31" s="3">
        <v>0</v>
      </c>
      <c r="BM31" s="36">
        <f>BN31</f>
        <v>297</v>
      </c>
      <c r="BN31" s="6">
        <f>IF($E$4=1,IF(COUNT(BG31:BL31)=6,(SUM(BG31:BL31)-MIN(BG31:BL31)),SUM(BG31:BL31)),IF($E$4=0.5,SUM(BG31:BI31),0))</f>
        <v>297</v>
      </c>
    </row>
    <row r="32" spans="1:66" ht="12.75" customHeight="1">
      <c r="A32" s="1"/>
      <c r="B32" s="35"/>
      <c r="C32" s="2"/>
      <c r="D32" s="7">
        <v>1292</v>
      </c>
      <c r="E32" s="4"/>
      <c r="F32" s="36">
        <f>ROUND(SUM(K32:O32),0)</f>
        <v>844</v>
      </c>
      <c r="G32" s="36">
        <f>100*F32/$J$4</f>
        <v>84.4</v>
      </c>
      <c r="H32" s="3"/>
      <c r="I32" s="3" t="s">
        <v>35</v>
      </c>
      <c r="J32" s="4"/>
      <c r="K32" s="36">
        <f>U32</f>
        <v>495</v>
      </c>
      <c r="L32" s="36">
        <f>W32</f>
        <v>8</v>
      </c>
      <c r="M32" s="36">
        <f>AE32</f>
        <v>48</v>
      </c>
      <c r="N32" s="36">
        <f>$E$4*BE32*1.5</f>
        <v>145</v>
      </c>
      <c r="O32" s="36">
        <f>0.3*BN32</f>
        <v>148.2</v>
      </c>
      <c r="P32" s="4"/>
      <c r="Q32" s="3">
        <v>161</v>
      </c>
      <c r="R32" s="3">
        <v>170</v>
      </c>
      <c r="S32" s="3">
        <v>164</v>
      </c>
      <c r="T32" s="3"/>
      <c r="U32" s="36">
        <f>SUM(Q32:T32)-IF(($U$1=4),IF((V32=4),MIN(Q32:T32),0),0)</f>
        <v>495</v>
      </c>
      <c r="V32" s="4">
        <f>COUNT(Q32:T32)</f>
        <v>3</v>
      </c>
      <c r="W32" s="32">
        <v>8</v>
      </c>
      <c r="X32" s="4"/>
      <c r="Y32" s="43">
        <v>10</v>
      </c>
      <c r="Z32" s="42">
        <v>9</v>
      </c>
      <c r="AA32" s="41">
        <v>10</v>
      </c>
      <c r="AB32" s="48">
        <v>8</v>
      </c>
      <c r="AC32" s="46">
        <v>10</v>
      </c>
      <c r="AD32" s="55">
        <v>9</v>
      </c>
      <c r="AE32" s="36">
        <f>SUM(Y32:AD32)-IF(($AE$1=6),IF((AF32=6),MIN(Y32:AD32),0),0)</f>
        <v>48</v>
      </c>
      <c r="AF32" s="4">
        <f>COUNT(Y32:AD32)</f>
        <v>6</v>
      </c>
      <c r="AG32" s="40">
        <v>100</v>
      </c>
      <c r="AH32" s="40">
        <v>100</v>
      </c>
      <c r="AI32" s="39">
        <v>85</v>
      </c>
      <c r="AJ32" s="39">
        <v>95</v>
      </c>
      <c r="AK32" s="40">
        <v>100</v>
      </c>
      <c r="AL32" s="40">
        <v>100</v>
      </c>
      <c r="AM32" s="40"/>
      <c r="AN32" s="57">
        <v>60</v>
      </c>
      <c r="AO32" s="49"/>
      <c r="AP32" s="54"/>
      <c r="AQ32" s="52"/>
      <c r="AR32" s="38"/>
      <c r="AS32" s="38"/>
      <c r="AT32" s="3"/>
      <c r="AU32" s="3"/>
      <c r="AV32" s="37"/>
      <c r="AW32" s="38"/>
      <c r="AX32" s="38"/>
      <c r="AY32" s="38"/>
      <c r="AZ32" s="3"/>
      <c r="BA32" s="3"/>
      <c r="BB32" s="37"/>
      <c r="BC32" s="58"/>
      <c r="BD32" s="3"/>
      <c r="BE32" s="36">
        <f>IF(COUNT(AG32:BD32)&gt;1,(1*(SUM(AG32:BD32)-MIN(AG32:BD32))/(COUNT(AG32:BD32)-1)),IF(COUNT(AG32:BD32)=1,1*SUM(AG32:BD32),0))</f>
        <v>96.66666666666667</v>
      </c>
      <c r="BF32" s="4"/>
      <c r="BG32" s="3">
        <v>100</v>
      </c>
      <c r="BH32" s="3">
        <v>98</v>
      </c>
      <c r="BI32" s="3">
        <v>100</v>
      </c>
      <c r="BJ32" s="3">
        <v>96</v>
      </c>
      <c r="BK32" s="3">
        <v>0</v>
      </c>
      <c r="BL32" s="3">
        <v>100</v>
      </c>
      <c r="BM32" s="36">
        <f>BN32</f>
        <v>494</v>
      </c>
      <c r="BN32" s="6">
        <f>IF($E$4=1,IF(COUNT(BG32:BL32)=6,(SUM(BG32:BL32)-MIN(BG32:BL32)),SUM(BG32:BL32)),IF($E$4=0.5,SUM(BG32:BI32),0))</f>
        <v>494</v>
      </c>
    </row>
    <row r="33" spans="1:66" ht="12.75" customHeight="1">
      <c r="A33" s="1"/>
      <c r="B33" s="35"/>
      <c r="C33" s="2"/>
      <c r="D33" s="7">
        <v>1299</v>
      </c>
      <c r="E33" s="4"/>
      <c r="F33" s="36">
        <f>ROUND(SUM(K33:O33),0)</f>
        <v>803</v>
      </c>
      <c r="G33" s="36">
        <f>100*F33/$J$4</f>
        <v>80.3</v>
      </c>
      <c r="H33" s="3"/>
      <c r="I33" s="3" t="s">
        <v>35</v>
      </c>
      <c r="J33" s="4"/>
      <c r="K33" s="36">
        <f>U33</f>
        <v>448</v>
      </c>
      <c r="L33" s="36">
        <f>W33</f>
        <v>8</v>
      </c>
      <c r="M33" s="36">
        <f>AE33</f>
        <v>50</v>
      </c>
      <c r="N33" s="36">
        <f>$E$4*BE33*1.5</f>
        <v>148.5</v>
      </c>
      <c r="O33" s="36">
        <f>0.3*BN33</f>
        <v>148.2</v>
      </c>
      <c r="P33" s="4"/>
      <c r="Q33" s="3">
        <v>173</v>
      </c>
      <c r="R33" s="3">
        <v>148</v>
      </c>
      <c r="S33" s="3">
        <v>127</v>
      </c>
      <c r="T33" s="3"/>
      <c r="U33" s="36">
        <f>SUM(Q33:T33)-IF(($U$1=4),IF((V33=4),MIN(Q33:T33),0),0)</f>
        <v>448</v>
      </c>
      <c r="V33" s="4">
        <f>COUNT(Q33:T33)</f>
        <v>3</v>
      </c>
      <c r="W33" s="32">
        <v>8</v>
      </c>
      <c r="X33" s="4"/>
      <c r="Y33" s="43">
        <v>10</v>
      </c>
      <c r="Z33" s="42">
        <v>9</v>
      </c>
      <c r="AA33" s="41">
        <v>10</v>
      </c>
      <c r="AB33" s="48">
        <v>10</v>
      </c>
      <c r="AC33" s="46">
        <v>10</v>
      </c>
      <c r="AD33" s="55">
        <v>10</v>
      </c>
      <c r="AE33" s="36">
        <f>SUM(Y33:AD33)-IF(($AE$1=6),IF((AF33=6),MIN(Y33:AD33),0),0)</f>
        <v>50</v>
      </c>
      <c r="AF33" s="4">
        <f>COUNT(Y33:AD33)</f>
        <v>6</v>
      </c>
      <c r="AG33" s="40">
        <v>100</v>
      </c>
      <c r="AH33" s="40">
        <v>100</v>
      </c>
      <c r="AI33" s="40">
        <v>100</v>
      </c>
      <c r="AJ33" s="39">
        <v>90</v>
      </c>
      <c r="AK33" s="40">
        <v>95</v>
      </c>
      <c r="AL33" s="40"/>
      <c r="AM33" s="40"/>
      <c r="AN33" s="47">
        <v>100</v>
      </c>
      <c r="AO33" s="49"/>
      <c r="AP33" s="54"/>
      <c r="AQ33" s="51"/>
      <c r="AR33" s="38"/>
      <c r="AS33" s="38"/>
      <c r="AT33" s="3"/>
      <c r="AU33" s="38"/>
      <c r="AV33" s="38"/>
      <c r="AW33" s="38"/>
      <c r="AX33" s="38"/>
      <c r="AY33" s="38"/>
      <c r="AZ33" s="3"/>
      <c r="BA33" s="3"/>
      <c r="BB33" s="38"/>
      <c r="BC33" s="38"/>
      <c r="BD33" s="3"/>
      <c r="BE33" s="36">
        <f>IF(COUNT(AG33:BD33)&gt;1,(1*(SUM(AG33:BD33)-MIN(AG33:BD33))/(COUNT(AG33:BD33)-1)),IF(COUNT(AG33:BD33)=1,1*SUM(AG33:BD33),0))</f>
        <v>99</v>
      </c>
      <c r="BF33" s="4"/>
      <c r="BG33" s="3">
        <v>99</v>
      </c>
      <c r="BH33" s="3">
        <v>99</v>
      </c>
      <c r="BI33" s="3">
        <v>98</v>
      </c>
      <c r="BJ33" s="3">
        <v>100</v>
      </c>
      <c r="BK33" s="3">
        <v>98</v>
      </c>
      <c r="BL33" s="3">
        <v>0</v>
      </c>
      <c r="BM33" s="36">
        <f>BN33</f>
        <v>494</v>
      </c>
      <c r="BN33" s="6">
        <f>IF($E$4=1,IF(COUNT(BG33:BL33)=6,(SUM(BG33:BL33)-MIN(BG33:BL33)),SUM(BG33:BL33)),IF($E$4=0.5,SUM(BG33:BI33),0))</f>
        <v>494</v>
      </c>
    </row>
    <row r="34" spans="1:66" ht="12.75" customHeight="1">
      <c r="A34" s="1"/>
      <c r="B34" s="35"/>
      <c r="C34" s="2"/>
      <c r="D34" s="7">
        <v>1265</v>
      </c>
      <c r="E34" s="4"/>
      <c r="F34" s="36">
        <f>ROUND(SUM(K34:O34),0)</f>
        <v>0</v>
      </c>
      <c r="G34" s="36">
        <f>100*F34/$J$4</f>
        <v>0</v>
      </c>
      <c r="H34" s="3"/>
      <c r="I34" s="3"/>
      <c r="J34" s="4"/>
      <c r="K34" s="36">
        <f>U34</f>
        <v>0</v>
      </c>
      <c r="L34" s="36">
        <f>W34</f>
        <v>0</v>
      </c>
      <c r="M34" s="36">
        <f>AE34</f>
        <v>0</v>
      </c>
      <c r="N34" s="36">
        <f>$E$4*BE34*1.5</f>
        <v>0</v>
      </c>
      <c r="O34" s="36">
        <f>0.3*BN34</f>
        <v>0</v>
      </c>
      <c r="P34" s="4"/>
      <c r="Q34" s="3"/>
      <c r="R34" s="3"/>
      <c r="S34" s="3"/>
      <c r="T34" s="3"/>
      <c r="U34" s="36">
        <f>SUM(Q34:T34)-IF(($U$1=4),IF((V34=4),MIN(Q34:T34),0),0)</f>
        <v>0</v>
      </c>
      <c r="V34" s="4">
        <f>COUNT(Q34:T34)</f>
        <v>0</v>
      </c>
      <c r="W34" s="32"/>
      <c r="X34" s="4"/>
      <c r="Y34" s="44"/>
      <c r="Z34" s="44"/>
      <c r="AA34" s="44"/>
      <c r="AB34" s="3"/>
      <c r="AC34" s="3"/>
      <c r="AD34" s="3"/>
      <c r="AE34" s="36">
        <f>SUM(Y34:AD34)-IF(($AE$1=6),IF((AF34=6),MIN(Y34:AD34),0),0)</f>
        <v>0</v>
      </c>
      <c r="AF34" s="4">
        <f>COUNT(Y34:AD34)</f>
        <v>0</v>
      </c>
      <c r="AG34" s="40"/>
      <c r="AH34" s="39"/>
      <c r="AI34" s="40"/>
      <c r="AJ34" s="39"/>
      <c r="AK34" s="40"/>
      <c r="AL34" s="40"/>
      <c r="AM34" s="40"/>
      <c r="AN34" s="40"/>
      <c r="AO34" s="40"/>
      <c r="AP34" s="53"/>
      <c r="AQ34" s="37"/>
      <c r="AR34" s="38"/>
      <c r="AS34" s="38"/>
      <c r="AT34" s="3"/>
      <c r="AU34" s="3"/>
      <c r="AV34" s="37"/>
      <c r="AW34" s="38"/>
      <c r="AX34" s="38"/>
      <c r="AY34" s="38"/>
      <c r="AZ34" s="3"/>
      <c r="BA34" s="3"/>
      <c r="BB34" s="3"/>
      <c r="BC34" s="3"/>
      <c r="BD34" s="3"/>
      <c r="BE34" s="36">
        <f>IF(COUNT(AG34:BD34)&gt;1,(1*(SUM(AG34:BD34)-MIN(AG34:BD34))/(COUNT(AG34:BD34)-1)),IF(COUNT(AG34:BD34)=1,1*SUM(AG34:BD34),0))</f>
        <v>0</v>
      </c>
      <c r="BF34" s="4"/>
      <c r="BG34" s="3"/>
      <c r="BH34" s="3"/>
      <c r="BI34" s="3"/>
      <c r="BJ34" s="3"/>
      <c r="BK34" s="3"/>
      <c r="BL34" s="3"/>
      <c r="BM34" s="36">
        <f>BN34</f>
        <v>0</v>
      </c>
      <c r="BN34" s="6">
        <f>IF($E$4=1,IF(COUNT(BG34:BL34)=6,(SUM(BG34:BL34)-MIN(BG34:BL34)),SUM(BG34:BL34)),IF($E$4=0.5,SUM(BG34:BI34),0))</f>
        <v>0</v>
      </c>
    </row>
    <row r="35" spans="1:66" ht="12.75" customHeight="1">
      <c r="A35" s="1"/>
      <c r="B35" s="35"/>
      <c r="C35" s="2"/>
      <c r="D35" s="7">
        <v>1212</v>
      </c>
      <c r="E35" s="4"/>
      <c r="F35" s="36">
        <f>ROUND(SUM(K35:O35),0)</f>
        <v>0</v>
      </c>
      <c r="G35" s="36">
        <f>100*F35/$J$4</f>
        <v>0</v>
      </c>
      <c r="H35" s="3"/>
      <c r="I35" s="3"/>
      <c r="J35" s="4"/>
      <c r="K35" s="36">
        <f>U35</f>
        <v>0</v>
      </c>
      <c r="L35" s="36">
        <f>W35</f>
        <v>0</v>
      </c>
      <c r="M35" s="36">
        <f>AE35</f>
        <v>0</v>
      </c>
      <c r="N35" s="36">
        <f>$E$4*BE35*1.5</f>
        <v>0</v>
      </c>
      <c r="O35" s="36">
        <f>0.3*BN35</f>
        <v>0</v>
      </c>
      <c r="P35" s="4"/>
      <c r="Q35" s="3"/>
      <c r="R35" s="3"/>
      <c r="S35" s="3"/>
      <c r="T35" s="3"/>
      <c r="U35" s="36">
        <f>SUM(Q35:T35)-IF(($U$1=4),IF((V35=4),MIN(Q35:T35),0),0)</f>
        <v>0</v>
      </c>
      <c r="V35" s="4">
        <f>COUNT(Q35:T35)</f>
        <v>0</v>
      </c>
      <c r="W35" s="32"/>
      <c r="X35" s="4"/>
      <c r="Y35" s="3"/>
      <c r="Z35" s="40"/>
      <c r="AA35" s="3"/>
      <c r="AB35" s="3"/>
      <c r="AC35" s="3"/>
      <c r="AD35" s="3"/>
      <c r="AE35" s="36">
        <f>SUM(Y35:AD35)-IF(($AE$1=6),IF((AF35=6),MIN(Y35:AD35),0),0)</f>
        <v>0</v>
      </c>
      <c r="AF35" s="4">
        <f>COUNT(Y35:AD35)</f>
        <v>0</v>
      </c>
      <c r="AG35" s="38"/>
      <c r="AH35" s="38"/>
      <c r="AI35" s="38"/>
      <c r="AJ35" s="39"/>
      <c r="AK35" s="38"/>
      <c r="AL35" s="37"/>
      <c r="AM35" s="38"/>
      <c r="AN35" s="38"/>
      <c r="AO35" s="38"/>
      <c r="AP35" s="38"/>
      <c r="AQ35" s="38"/>
      <c r="AR35" s="38"/>
      <c r="AS35" s="38"/>
      <c r="AT35" s="37"/>
      <c r="AU35" s="3"/>
      <c r="AV35" s="38"/>
      <c r="AW35" s="38"/>
      <c r="AX35" s="38"/>
      <c r="AY35" s="38"/>
      <c r="AZ35" s="3"/>
      <c r="BA35" s="3"/>
      <c r="BB35" s="3"/>
      <c r="BC35" s="3"/>
      <c r="BD35" s="3"/>
      <c r="BE35" s="36">
        <f>IF(COUNT(AG35:BD35)&gt;1,(1*(SUM(AG35:BD35)-MIN(AG35:BD35))/(COUNT(AG35:BD35)-1)),IF(COUNT(AG35:BD35)=1,1*SUM(AG35:BD35),0))</f>
        <v>0</v>
      </c>
      <c r="BF35" s="4"/>
      <c r="BG35" s="3"/>
      <c r="BH35" s="3"/>
      <c r="BI35" s="3"/>
      <c r="BJ35" s="3"/>
      <c r="BK35" s="3"/>
      <c r="BL35" s="3"/>
      <c r="BM35" s="36">
        <f>BN35</f>
        <v>0</v>
      </c>
      <c r="BN35" s="6">
        <f>IF($E$4=1,IF(COUNT(BG35:BL35)=6,(SUM(BG35:BL35)-MIN(BG35:BL35)),SUM(BG35:BL35)),IF($E$4=0.5,SUM(BG35:BI35),0))</f>
        <v>0</v>
      </c>
    </row>
    <row r="36" spans="1:66" ht="12.75" customHeight="1">
      <c r="A36" s="1"/>
      <c r="B36" s="35"/>
      <c r="C36" s="2"/>
      <c r="D36" s="7">
        <v>1251</v>
      </c>
      <c r="E36" s="4"/>
      <c r="F36" s="36">
        <f>ROUND(SUM(K36:O36),0)</f>
        <v>0</v>
      </c>
      <c r="G36" s="36">
        <f>100*F36/$J$4</f>
        <v>0</v>
      </c>
      <c r="H36" s="3"/>
      <c r="I36" s="3"/>
      <c r="J36" s="4"/>
      <c r="K36" s="36">
        <f>U36</f>
        <v>0</v>
      </c>
      <c r="L36" s="36">
        <f>W36</f>
        <v>0</v>
      </c>
      <c r="M36" s="36">
        <f>AE36</f>
        <v>0</v>
      </c>
      <c r="N36" s="36">
        <f>$E$4*BE36*1.5</f>
        <v>0</v>
      </c>
      <c r="O36" s="36">
        <f>0.3*BN36</f>
        <v>0</v>
      </c>
      <c r="P36" s="4"/>
      <c r="Q36" s="3"/>
      <c r="R36" s="3"/>
      <c r="S36" s="3"/>
      <c r="T36" s="3"/>
      <c r="U36" s="36">
        <f>SUM(Q36:T36)-IF(($U$1=4),IF((V36=4),MIN(Q36:T36),0),0)</f>
        <v>0</v>
      </c>
      <c r="V36" s="4">
        <f>COUNT(Q36:T36)</f>
        <v>0</v>
      </c>
      <c r="W36" s="32"/>
      <c r="X36" s="4"/>
      <c r="Y36" s="3"/>
      <c r="Z36" s="40"/>
      <c r="AA36" s="3"/>
      <c r="AB36" s="3"/>
      <c r="AC36" s="3"/>
      <c r="AD36" s="3"/>
      <c r="AE36" s="36">
        <f>SUM(Y36:AD36)-IF(($AE$1=6),IF((AF36=6),MIN(Y36:AD36),0),0)</f>
        <v>0</v>
      </c>
      <c r="AF36" s="4">
        <f>COUNT(Y36:AD36)</f>
        <v>0</v>
      </c>
      <c r="AG36" s="38"/>
      <c r="AH36" s="38"/>
      <c r="AI36" s="38"/>
      <c r="AJ36" s="39"/>
      <c r="AK36" s="38"/>
      <c r="AL36" s="37"/>
      <c r="AM36" s="38"/>
      <c r="AN36" s="38"/>
      <c r="AO36" s="38"/>
      <c r="AP36" s="38"/>
      <c r="AQ36" s="38"/>
      <c r="AR36" s="38"/>
      <c r="AS36" s="38"/>
      <c r="AT36" s="3"/>
      <c r="AU36" s="37"/>
      <c r="AV36" s="38"/>
      <c r="AW36" s="38"/>
      <c r="AX36" s="38"/>
      <c r="AY36" s="38"/>
      <c r="AZ36" s="3"/>
      <c r="BA36" s="37"/>
      <c r="BB36" s="3"/>
      <c r="BC36" s="3"/>
      <c r="BD36" s="3"/>
      <c r="BE36" s="36">
        <f>IF(COUNT(AG36:BD36)&gt;1,(1*(SUM(AG36:BD36)-MIN(AG36:BD36))/(COUNT(AG36:BD36)-1)),IF(COUNT(AG36:BD36)=1,1*SUM(AG36:BD36),0))</f>
        <v>0</v>
      </c>
      <c r="BF36" s="4"/>
      <c r="BG36" s="3"/>
      <c r="BH36" s="3"/>
      <c r="BI36" s="3"/>
      <c r="BJ36" s="3"/>
      <c r="BK36" s="3"/>
      <c r="BL36" s="3"/>
      <c r="BM36" s="36">
        <f>BN36</f>
        <v>0</v>
      </c>
      <c r="BN36" s="6">
        <f>IF($E$4=1,IF(COUNT(BG36:BL36)=6,(SUM(BG36:BL36)-MIN(BG36:BL36)),SUM(BG36:BL36)),IF($E$4=0.5,SUM(BG36:BI36),0))</f>
        <v>0</v>
      </c>
    </row>
    <row r="37" spans="1:66" ht="12.75" customHeight="1">
      <c r="A37" s="1"/>
      <c r="B37" s="35"/>
      <c r="C37" s="2"/>
      <c r="D37" s="7">
        <v>1279</v>
      </c>
      <c r="E37" s="4"/>
      <c r="F37" s="36">
        <f>ROUND(SUM(K37:O37),0)</f>
        <v>0</v>
      </c>
      <c r="G37" s="36">
        <f>100*F37/$J$4</f>
        <v>0</v>
      </c>
      <c r="H37" s="3"/>
      <c r="I37" s="3"/>
      <c r="J37" s="4"/>
      <c r="K37" s="36">
        <f>U37</f>
        <v>0</v>
      </c>
      <c r="L37" s="36">
        <f>W37</f>
        <v>0</v>
      </c>
      <c r="M37" s="36">
        <f>AE37</f>
        <v>0</v>
      </c>
      <c r="N37" s="36">
        <f>$E$4*BE37*1.5</f>
        <v>0</v>
      </c>
      <c r="O37" s="36">
        <f>0.3*BN37</f>
        <v>0</v>
      </c>
      <c r="P37" s="4"/>
      <c r="Q37" s="3"/>
      <c r="R37" s="3"/>
      <c r="S37" s="3"/>
      <c r="T37" s="3"/>
      <c r="U37" s="36">
        <f>SUM(Q37:T37)-IF(($U$1=4),IF((V37=4),MIN(Q37:T37),0),0)</f>
        <v>0</v>
      </c>
      <c r="V37" s="4">
        <f>COUNT(Q37:T37)</f>
        <v>0</v>
      </c>
      <c r="W37" s="32"/>
      <c r="X37" s="4"/>
      <c r="Y37" s="3"/>
      <c r="Z37" s="40"/>
      <c r="AA37" s="3"/>
      <c r="AB37" s="3"/>
      <c r="AD37" s="3"/>
      <c r="AE37" s="36">
        <f>SUM(Y37:AD37)-IF(($AE$1=6),IF((AF37=6),MIN(Y37:AD37),0),0)</f>
        <v>0</v>
      </c>
      <c r="AF37" s="4">
        <f>COUNT(Y37:AD37)</f>
        <v>0</v>
      </c>
      <c r="AG37" s="38"/>
      <c r="AH37" s="38"/>
      <c r="AI37" s="38"/>
      <c r="AJ37" s="39"/>
      <c r="AK37" s="38"/>
      <c r="AL37" s="37"/>
      <c r="AM37" s="38"/>
      <c r="AN37" s="38"/>
      <c r="AO37" s="38"/>
      <c r="AP37" s="38"/>
      <c r="AQ37" s="38"/>
      <c r="AR37" s="38"/>
      <c r="AS37" s="38"/>
      <c r="AT37" s="3"/>
      <c r="AU37" s="3"/>
      <c r="AV37" s="37"/>
      <c r="AW37" s="38"/>
      <c r="AX37" s="38"/>
      <c r="AY37" s="38"/>
      <c r="AZ37" s="3"/>
      <c r="BA37" s="3"/>
      <c r="BB37" s="3"/>
      <c r="BC37" s="3"/>
      <c r="BD37" s="3"/>
      <c r="BE37" s="36">
        <f>IF(COUNT(AG37:BD37)&gt;1,(1*(SUM(AG37:BD37)-MIN(AG37:BD37))/(COUNT(AG37:BD37)-1)),IF(COUNT(AG37:BD37)=1,1*SUM(AG37:BD37),0))</f>
        <v>0</v>
      </c>
      <c r="BF37" s="4"/>
      <c r="BG37" s="3"/>
      <c r="BH37" s="3"/>
      <c r="BI37" s="3"/>
      <c r="BJ37" s="3"/>
      <c r="BK37" s="3"/>
      <c r="BL37" s="3"/>
      <c r="BM37" s="36">
        <f>BN37</f>
        <v>0</v>
      </c>
      <c r="BN37" s="6">
        <f>IF($E$4=1,IF(COUNT(BG37:BL37)=6,(SUM(BG37:BL37)-MIN(BG37:BL37)),SUM(BG37:BL37)),IF($E$4=0.5,SUM(BG37:BI37),0))</f>
        <v>0</v>
      </c>
    </row>
    <row r="38" spans="1:66" ht="12.75" customHeight="1">
      <c r="A38" s="1"/>
      <c r="B38" s="35"/>
      <c r="C38" s="2"/>
      <c r="D38" s="7">
        <v>1213</v>
      </c>
      <c r="E38" s="4"/>
      <c r="F38" s="36">
        <f>ROUND(SUM(K38:O38),0)</f>
        <v>0</v>
      </c>
      <c r="G38" s="36">
        <f>100*F38/$J$4</f>
        <v>0</v>
      </c>
      <c r="H38" s="3"/>
      <c r="I38" s="3"/>
      <c r="J38" s="4"/>
      <c r="K38" s="36">
        <f>U38</f>
        <v>0</v>
      </c>
      <c r="L38" s="36">
        <f>W38</f>
        <v>0</v>
      </c>
      <c r="M38" s="36">
        <f>AE38</f>
        <v>0</v>
      </c>
      <c r="N38" s="36">
        <f>$E$4*BE38*1.5</f>
        <v>0</v>
      </c>
      <c r="O38" s="36">
        <f>0.3*BN38</f>
        <v>0</v>
      </c>
      <c r="P38" s="4"/>
      <c r="Q38" s="3"/>
      <c r="R38" s="3"/>
      <c r="S38" s="3"/>
      <c r="T38" s="3"/>
      <c r="U38" s="36">
        <f>SUM(Q38:T38)-IF(($U$1=4),IF((V38=4),MIN(Q38:T38),0),0)</f>
        <v>0</v>
      </c>
      <c r="V38" s="4">
        <f>COUNT(Q38:T38)</f>
        <v>0</v>
      </c>
      <c r="W38" s="32"/>
      <c r="X38" s="4"/>
      <c r="Y38" s="3"/>
      <c r="Z38" s="40"/>
      <c r="AA38" s="3"/>
      <c r="AB38" s="3"/>
      <c r="AC38" s="3"/>
      <c r="AD38" s="3"/>
      <c r="AE38" s="36">
        <f>SUM(Y38:AD38)-IF(($AE$1=6),IF((AF38=6),MIN(Y38:AD38),0),0)</f>
        <v>0</v>
      </c>
      <c r="AF38" s="4">
        <f>COUNT(Y38:AD38)</f>
        <v>0</v>
      </c>
      <c r="AG38" s="38"/>
      <c r="AH38" s="37"/>
      <c r="AI38" s="38"/>
      <c r="AJ38" s="39"/>
      <c r="AK38" s="38"/>
      <c r="AL38" s="38"/>
      <c r="AM38" s="38"/>
      <c r="AN38" s="38"/>
      <c r="AO38" s="38"/>
      <c r="AP38" s="38"/>
      <c r="AQ38" s="38"/>
      <c r="AR38" s="38"/>
      <c r="AS38" s="38"/>
      <c r="AT38" s="3"/>
      <c r="AU38" s="3"/>
      <c r="AV38" s="37"/>
      <c r="AW38" s="38"/>
      <c r="AX38" s="38"/>
      <c r="AY38" s="38"/>
      <c r="AZ38" s="3"/>
      <c r="BA38" s="3"/>
      <c r="BB38" s="3"/>
      <c r="BC38" s="3"/>
      <c r="BD38" s="3"/>
      <c r="BE38" s="36">
        <f>IF(COUNT(AG38:BD38)&gt;1,(1*(SUM(AG38:BD38)-MIN(AG38:BD38))/(COUNT(AG38:BD38)-1)),IF(COUNT(AG38:BD38)=1,1*SUM(AG38:BD38),0))</f>
        <v>0</v>
      </c>
      <c r="BF38" s="4"/>
      <c r="BG38" s="3"/>
      <c r="BH38" s="3"/>
      <c r="BI38" s="3"/>
      <c r="BJ38" s="3"/>
      <c r="BK38" s="3"/>
      <c r="BL38" s="3"/>
      <c r="BM38" s="36">
        <f>BN38</f>
        <v>0</v>
      </c>
      <c r="BN38" s="6">
        <f>IF($E$4=1,IF(COUNT(BG38:BL38)=6,(SUM(BG38:BL38)-MIN(BG38:BL38)),SUM(BG38:BL38)),IF($E$4=0.5,SUM(BG38:BI38),0))</f>
        <v>0</v>
      </c>
    </row>
    <row r="39" spans="1:66" ht="12.75" customHeight="1">
      <c r="A39" s="1"/>
      <c r="B39" s="35"/>
      <c r="C39" s="2"/>
      <c r="D39" s="7">
        <v>1220</v>
      </c>
      <c r="E39" s="4"/>
      <c r="F39" s="36">
        <f>ROUND(SUM(K39:O39),0)</f>
        <v>0</v>
      </c>
      <c r="G39" s="36">
        <f>100*F39/$J$4</f>
        <v>0</v>
      </c>
      <c r="H39" s="3"/>
      <c r="I39" s="3"/>
      <c r="J39" s="4"/>
      <c r="K39" s="36">
        <f>U39</f>
        <v>0</v>
      </c>
      <c r="L39" s="36">
        <f>W39</f>
        <v>0</v>
      </c>
      <c r="M39" s="36">
        <f>AE39</f>
        <v>0</v>
      </c>
      <c r="N39" s="36">
        <f>$E$4*BE39*1.5</f>
        <v>0</v>
      </c>
      <c r="O39" s="36">
        <f>0.3*BN39</f>
        <v>0</v>
      </c>
      <c r="P39" s="4"/>
      <c r="Q39" s="3"/>
      <c r="R39" s="3"/>
      <c r="S39" s="3"/>
      <c r="T39" s="3"/>
      <c r="U39" s="36">
        <f>SUM(Q39:T39)-IF(($U$1=4),IF((V39=4),MIN(Q39:T39),0),0)</f>
        <v>0</v>
      </c>
      <c r="V39" s="4">
        <f>COUNT(Q39:T39)</f>
        <v>0</v>
      </c>
      <c r="W39" s="32"/>
      <c r="X39" s="4"/>
      <c r="Y39" s="3"/>
      <c r="Z39" s="40"/>
      <c r="AA39" s="3"/>
      <c r="AB39" s="3"/>
      <c r="AC39" s="3"/>
      <c r="AD39" s="3"/>
      <c r="AE39" s="36">
        <f>SUM(Y39:AD39)-IF(($AE$1=6),IF((AF39=6),MIN(Y39:AD39),0),0)</f>
        <v>0</v>
      </c>
      <c r="AF39" s="4">
        <f>COUNT(Y39:AD39)</f>
        <v>0</v>
      </c>
      <c r="AG39" s="38"/>
      <c r="AH39" s="38"/>
      <c r="AI39" s="38"/>
      <c r="AJ39" s="39"/>
      <c r="AK39" s="38"/>
      <c r="AL39" s="38"/>
      <c r="AM39" s="38"/>
      <c r="AN39" s="38"/>
      <c r="AO39" s="37"/>
      <c r="AP39" s="38"/>
      <c r="AQ39" s="38"/>
      <c r="AR39" s="38"/>
      <c r="AS39" s="38"/>
      <c r="AT39" s="3"/>
      <c r="AU39" s="3"/>
      <c r="AV39" s="38"/>
      <c r="AW39" s="37"/>
      <c r="AX39" s="38"/>
      <c r="AY39" s="38"/>
      <c r="AZ39" s="3"/>
      <c r="BA39" s="3"/>
      <c r="BB39" s="3"/>
      <c r="BC39" s="3"/>
      <c r="BD39" s="3"/>
      <c r="BE39" s="36">
        <f>IF(COUNT(AG39:BD39)&gt;1,(1*(SUM(AG39:BD39)-MIN(AG39:BD39))/(COUNT(AG39:BD39)-1)),IF(COUNT(AG39:BD39)=1,1*SUM(AG39:BD39),0))</f>
        <v>0</v>
      </c>
      <c r="BF39" s="4"/>
      <c r="BG39" s="3"/>
      <c r="BH39" s="3"/>
      <c r="BI39" s="3"/>
      <c r="BJ39" s="3"/>
      <c r="BK39" s="3"/>
      <c r="BL39" s="3"/>
      <c r="BM39" s="36">
        <f>BN39</f>
        <v>0</v>
      </c>
      <c r="BN39" s="6">
        <f>IF($E$4=1,IF(COUNT(BG39:BL39)=6,(SUM(BG39:BL39)-MIN(BG39:BL39)),SUM(BG39:BL39)),IF($E$4=0.5,SUM(BG39:BI39),0))</f>
        <v>0</v>
      </c>
    </row>
    <row r="40" spans="1:66" ht="12.75" customHeight="1">
      <c r="A40" s="1"/>
      <c r="B40" s="35"/>
      <c r="C40" s="2"/>
      <c r="D40" s="7">
        <v>1222</v>
      </c>
      <c r="E40" s="4"/>
      <c r="F40" s="36">
        <f>ROUND(SUM(K40:O40),0)</f>
        <v>0</v>
      </c>
      <c r="G40" s="36">
        <f>100*F40/$J$4</f>
        <v>0</v>
      </c>
      <c r="H40" s="3"/>
      <c r="I40" s="3"/>
      <c r="J40" s="4"/>
      <c r="K40" s="36">
        <f>U40</f>
        <v>0</v>
      </c>
      <c r="L40" s="36">
        <f>W40</f>
        <v>0</v>
      </c>
      <c r="M40" s="36">
        <f>AE40</f>
        <v>0</v>
      </c>
      <c r="N40" s="36">
        <f>$E$4*BE40*1.5</f>
        <v>0</v>
      </c>
      <c r="O40" s="36">
        <f>0.3*BN40</f>
        <v>0</v>
      </c>
      <c r="P40" s="4"/>
      <c r="Q40" s="3"/>
      <c r="R40" s="3"/>
      <c r="S40" s="3"/>
      <c r="T40" s="3"/>
      <c r="U40" s="36">
        <f>SUM(Q40:T40)-IF(($U$1=4),IF((V40=4),MIN(Q40:T40),0),0)</f>
        <v>0</v>
      </c>
      <c r="V40" s="4">
        <f>COUNT(Q40:T40)</f>
        <v>0</v>
      </c>
      <c r="W40" s="32"/>
      <c r="X40" s="4"/>
      <c r="Y40" s="3"/>
      <c r="Z40" s="40"/>
      <c r="AA40" s="3"/>
      <c r="AB40" s="3"/>
      <c r="AC40" s="3"/>
      <c r="AD40" s="3"/>
      <c r="AE40" s="36">
        <f>SUM(Y40:AD40)-IF(($AE$1=6),IF((AF40=6),MIN(Y40:AD40),0),0)</f>
        <v>0</v>
      </c>
      <c r="AF40" s="4">
        <f>COUNT(Y40:AD40)</f>
        <v>0</v>
      </c>
      <c r="AG40" s="38"/>
      <c r="AH40" s="38"/>
      <c r="AI40" s="38"/>
      <c r="AJ40" s="39"/>
      <c r="AK40" s="38"/>
      <c r="AL40" s="37"/>
      <c r="AM40" s="38"/>
      <c r="AN40" s="38"/>
      <c r="AO40" s="38"/>
      <c r="AP40" s="38"/>
      <c r="AQ40" s="38"/>
      <c r="AR40" s="38"/>
      <c r="AS40" s="38"/>
      <c r="AT40" s="3"/>
      <c r="AU40" s="3"/>
      <c r="AV40" s="37"/>
      <c r="AW40" s="38"/>
      <c r="AX40" s="38"/>
      <c r="AY40" s="38"/>
      <c r="AZ40" s="3"/>
      <c r="BA40" s="3"/>
      <c r="BB40" s="3"/>
      <c r="BC40" s="3"/>
      <c r="BD40" s="3"/>
      <c r="BE40" s="36">
        <f>IF(COUNT(AG40:BD40)&gt;1,(1*(SUM(AG40:BD40)-MIN(AG40:BD40))/(COUNT(AG40:BD40)-1)),IF(COUNT(AG40:BD40)=1,1*SUM(AG40:BD40),0))</f>
        <v>0</v>
      </c>
      <c r="BF40" s="4"/>
      <c r="BG40" s="3"/>
      <c r="BH40" s="3"/>
      <c r="BI40" s="3"/>
      <c r="BJ40" s="3"/>
      <c r="BK40" s="3"/>
      <c r="BL40" s="3"/>
      <c r="BM40" s="36">
        <f>BN40</f>
        <v>0</v>
      </c>
      <c r="BN40" s="6">
        <f>IF($E$4=1,IF(COUNT(BG40:BL40)=6,(SUM(BG40:BL40)-MIN(BG40:BL40)),SUM(BG40:BL40)),IF($E$4=0.5,SUM(BG40:BI40),0))</f>
        <v>0</v>
      </c>
    </row>
    <row r="41" spans="1:66" ht="12.75">
      <c r="A41" s="9"/>
      <c r="B41" s="8"/>
      <c r="C41" s="8"/>
      <c r="D41" s="7">
        <v>1275</v>
      </c>
      <c r="E41" s="4"/>
      <c r="F41" s="36"/>
      <c r="G41" s="36"/>
      <c r="H41" s="3"/>
      <c r="I41" s="3"/>
      <c r="J41" s="4"/>
      <c r="K41" s="36"/>
      <c r="L41" s="36"/>
      <c r="M41" s="36"/>
      <c r="N41" s="36"/>
      <c r="O41" s="36"/>
      <c r="P41" s="4"/>
      <c r="Q41" s="3"/>
      <c r="R41" s="3"/>
      <c r="S41" s="3"/>
      <c r="T41" s="3"/>
      <c r="U41" s="36"/>
      <c r="V41" s="4"/>
      <c r="W41" s="32"/>
      <c r="X41" s="4"/>
      <c r="Y41" s="3"/>
      <c r="Z41" s="3"/>
      <c r="AA41" s="3"/>
      <c r="AB41" s="3"/>
      <c r="AC41" s="3"/>
      <c r="AD41" s="3"/>
      <c r="AE41" s="36"/>
      <c r="AF41" s="4"/>
      <c r="AG41" s="3"/>
      <c r="AH41" s="3"/>
      <c r="AI41" s="3"/>
      <c r="AJ41" s="3"/>
      <c r="AK41" s="3"/>
      <c r="AL41" s="3"/>
      <c r="AM41" s="3"/>
      <c r="AN41" s="3"/>
      <c r="AO41" s="3"/>
      <c r="AP41" s="3"/>
      <c r="AQ41" s="3"/>
      <c r="AR41" s="3"/>
      <c r="AS41" s="3"/>
      <c r="AT41" s="3"/>
      <c r="AU41" s="3"/>
      <c r="AZ41" s="3"/>
      <c r="BA41" s="3"/>
      <c r="BB41" s="3"/>
      <c r="BC41" s="3"/>
      <c r="BD41" s="3"/>
      <c r="BE41" s="36"/>
      <c r="BF41" s="4"/>
      <c r="BG41" s="3"/>
      <c r="BH41" s="3"/>
      <c r="BI41" s="3"/>
      <c r="BJ41" s="3"/>
      <c r="BK41" s="3"/>
      <c r="BL41" s="3"/>
      <c r="BM41" s="36"/>
      <c r="BN41" s="6"/>
    </row>
    <row r="42" spans="1:66" ht="12.75">
      <c r="A42" s="9"/>
      <c r="B42" s="8"/>
      <c r="C42" s="8"/>
      <c r="D42" s="7">
        <v>1260</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
      <c r="AH42" s="3"/>
      <c r="AI42" s="3"/>
      <c r="AJ42" s="3"/>
      <c r="AK42" s="3"/>
      <c r="AL42" s="3"/>
      <c r="AM42" s="3"/>
      <c r="AN42" s="3"/>
      <c r="AO42" s="3"/>
      <c r="AP42" s="3"/>
      <c r="AQ42" s="3"/>
      <c r="AR42" s="3"/>
      <c r="AS42" s="3"/>
      <c r="AT42" s="3"/>
      <c r="AU42" s="3"/>
      <c r="AV42" s="3"/>
      <c r="AW42" s="3"/>
      <c r="AX42" s="3"/>
      <c r="AY42" s="3"/>
      <c r="AZ42" s="3"/>
      <c r="BA42" s="3"/>
      <c r="BB42" s="3"/>
      <c r="BC42" s="3"/>
      <c r="BD42" s="3"/>
      <c r="BE42" s="36"/>
      <c r="BF42" s="4"/>
      <c r="BG42" s="3"/>
      <c r="BH42" s="3"/>
      <c r="BI42" s="3"/>
      <c r="BJ42" s="3"/>
      <c r="BK42" s="3"/>
      <c r="BL42" s="3"/>
      <c r="BM42" s="36"/>
      <c r="BN42" s="6"/>
    </row>
    <row r="43" spans="1:66" ht="12.75">
      <c r="A43" s="9"/>
      <c r="B43" s="8"/>
      <c r="C43" s="8"/>
      <c r="D43" s="7">
        <v>1237</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
      <c r="AH43" s="3"/>
      <c r="AI43" s="3"/>
      <c r="AJ43" s="3"/>
      <c r="AK43" s="3"/>
      <c r="AL43" s="3"/>
      <c r="AM43" s="3"/>
      <c r="AN43" s="3"/>
      <c r="AO43" s="3"/>
      <c r="AP43" s="3"/>
      <c r="AQ43" s="3"/>
      <c r="AR43" s="3"/>
      <c r="AS43" s="3"/>
      <c r="AT43" s="3"/>
      <c r="AU43" s="3"/>
      <c r="AV43" s="3"/>
      <c r="AW43" s="3"/>
      <c r="AX43" s="3"/>
      <c r="AY43" s="3"/>
      <c r="AZ43" s="3"/>
      <c r="BA43" s="3"/>
      <c r="BB43" s="3"/>
      <c r="BC43" s="3"/>
      <c r="BD43" s="3"/>
      <c r="BE43" s="36"/>
      <c r="BF43" s="4"/>
      <c r="BG43" s="3"/>
      <c r="BH43" s="3"/>
      <c r="BI43" s="3"/>
      <c r="BJ43" s="3"/>
      <c r="BK43" s="3"/>
      <c r="BL43" s="3"/>
      <c r="BM43" s="36"/>
      <c r="BN43" s="6"/>
    </row>
    <row r="44" spans="1:66" ht="12.75">
      <c r="A44" s="10" t="s">
        <v>21</v>
      </c>
      <c r="B44" s="5"/>
      <c r="C44" s="5"/>
      <c r="D44" s="10" t="s">
        <v>24</v>
      </c>
      <c r="E44" s="4"/>
      <c r="F44" s="5"/>
      <c r="G44" s="5"/>
      <c r="H44" s="5"/>
      <c r="I44" s="5"/>
      <c r="J44" s="4"/>
      <c r="K44" s="5"/>
      <c r="L44" s="5"/>
      <c r="M44" s="5"/>
      <c r="N44" s="5"/>
      <c r="O44" s="5"/>
      <c r="P44" s="4"/>
      <c r="Q44" s="5"/>
      <c r="R44" s="5"/>
      <c r="S44" s="5"/>
      <c r="T44" s="5"/>
      <c r="U44" s="5"/>
      <c r="V44" s="4"/>
      <c r="W44" s="5"/>
      <c r="X44" s="4"/>
      <c r="Y44" s="5"/>
      <c r="Z44" s="5"/>
      <c r="AA44" s="5"/>
      <c r="AB44" s="5"/>
      <c r="AC44" s="5"/>
      <c r="AD44" s="5"/>
      <c r="AE44" s="5"/>
      <c r="AF44" s="4"/>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4"/>
      <c r="BG44" s="5"/>
      <c r="BH44" s="5"/>
      <c r="BI44" s="5"/>
      <c r="BJ44" s="5"/>
      <c r="BK44" s="5"/>
      <c r="BL44" s="5"/>
      <c r="BM44" s="5"/>
      <c r="BN44" s="6"/>
    </row>
    <row r="45" ht="12.75">
      <c r="A45" t="s">
        <v>22</v>
      </c>
    </row>
    <row r="46" ht="12.75">
      <c r="A46" t="s">
        <v>23</v>
      </c>
    </row>
    <row r="47" ht="12.75">
      <c r="A47"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2016-10-19T14:28:16Z</cp:lastPrinted>
  <dcterms:created xsi:type="dcterms:W3CDTF">2005-08-25T15:48:08Z</dcterms:created>
  <dcterms:modified xsi:type="dcterms:W3CDTF">2017-05-12T22:32:53Z</dcterms:modified>
  <cp:category/>
  <cp:version/>
  <cp:contentType/>
  <cp:contentStatus/>
</cp:coreProperties>
</file>